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0" yWindow="5100" windowWidth="15135" windowHeight="2325" firstSheet="2" activeTab="2"/>
  </bookViews>
  <sheets>
    <sheet name="bravo63" sheetId="5" state="hidden" r:id="rId1"/>
    <sheet name="Sheet3" sheetId="16" state="hidden" r:id="rId2"/>
    <sheet name="Debit manor A5" sheetId="6" r:id="rId3"/>
    <sheet name="Bang tinh Manor" sheetId="1" r:id="rId4"/>
    <sheet name="Debit villa A5" sheetId="10" r:id="rId5"/>
    <sheet name="Bang tinh villa" sheetId="7" r:id="rId6"/>
    <sheet name="Debit can vom" sheetId="12" state="hidden" r:id="rId7"/>
    <sheet name="Debit Villa A4" sheetId="8" state="hidden" r:id="rId8"/>
    <sheet name="Debit manor A4" sheetId="2" state="hidden" r:id="rId9"/>
    <sheet name="bravo63 " sheetId="13" state="hidden" r:id="rId10"/>
    <sheet name="Sheet1" sheetId="14" state="hidden" r:id="rId11"/>
    <sheet name="Sheet2" sheetId="17"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p" localSheetId="6">#REF!</definedName>
    <definedName name="\p" localSheetId="2">#REF!</definedName>
    <definedName name="\p" localSheetId="4">#REF!</definedName>
    <definedName name="\p">#REF!</definedName>
    <definedName name="____ti1">'[1]Table-VND'!$A$21:$B$31</definedName>
    <definedName name="___ti1">'[2]Table-VND'!$A$21:$B$31</definedName>
    <definedName name="__ti1">'[2]Table-VND'!$A$21:$B$31</definedName>
    <definedName name="_Fill" localSheetId="3" hidden="1">#REF!</definedName>
    <definedName name="_Fill" localSheetId="5" hidden="1">#REF!</definedName>
    <definedName name="_Fill" localSheetId="6" hidden="1">#REF!</definedName>
    <definedName name="_Fill" localSheetId="2" hidden="1">#REF!</definedName>
    <definedName name="_Fill" localSheetId="7" hidden="1">#REF!</definedName>
    <definedName name="_Fill" localSheetId="4" hidden="1">#REF!</definedName>
    <definedName name="_Fill" hidden="1">#REF!</definedName>
    <definedName name="_xlnm._FilterDatabase" localSheetId="3" hidden="1">'Bang tinh Manor'!$A$4:$R$463</definedName>
    <definedName name="_xlnm._FilterDatabase" localSheetId="5" hidden="1">'Bang tinh villa'!$A$4:$S$60</definedName>
    <definedName name="_xlnm._FilterDatabase" localSheetId="0" hidden="1">bravo63!$A$7:$L$518</definedName>
    <definedName name="_xlnm._FilterDatabase" localSheetId="6" hidden="1">#REF!</definedName>
    <definedName name="_xlnm._FilterDatabase" localSheetId="2" hidden="1">#REF!</definedName>
    <definedName name="_xlnm._FilterDatabase" localSheetId="4" hidden="1">#REF!</definedName>
    <definedName name="_xlnm._FilterDatabase" hidden="1">#REF!</definedName>
    <definedName name="_ti1" localSheetId="6">'[2]Table-VND'!$A$21:$B$31</definedName>
    <definedName name="_ti1" localSheetId="2">'[2]Table-VND'!$A$21:$B$31</definedName>
    <definedName name="_ti1" localSheetId="4">'[2]Table-VND'!$A$21:$B$31</definedName>
    <definedName name="_ti1">'[1]Table-VND'!$A$21:$B$31</definedName>
    <definedName name="adf" localSheetId="3">[3]Total!$C$69</definedName>
    <definedName name="adf" localSheetId="5">[3]Total!$C$69</definedName>
    <definedName name="adf">[4]Total!$C$69</definedName>
    <definedName name="adfad" localSheetId="3" hidden="1">#REF!</definedName>
    <definedName name="adfad" localSheetId="5" hidden="1">#REF!</definedName>
    <definedName name="adfad" localSheetId="6" hidden="1">#REF!</definedName>
    <definedName name="adfad" localSheetId="2" hidden="1">#REF!</definedName>
    <definedName name="adfad" localSheetId="7" hidden="1">#REF!</definedName>
    <definedName name="adfad" localSheetId="4" hidden="1">#REF!</definedName>
    <definedName name="adfad" hidden="1">#REF!</definedName>
    <definedName name="Area_Dtích" localSheetId="6">#REF!</definedName>
    <definedName name="Area_Dtích" localSheetId="2">#REF!</definedName>
    <definedName name="Area_Dtích" localSheetId="4">#REF!</definedName>
    <definedName name="Area_Dtích">#REF!</definedName>
    <definedName name="B" localSheetId="3">#REF!</definedName>
    <definedName name="B" localSheetId="5">#REF!</definedName>
    <definedName name="B" localSheetId="6">#REF!</definedName>
    <definedName name="B" localSheetId="2">#REF!</definedName>
    <definedName name="B" localSheetId="7">#REF!</definedName>
    <definedName name="B" localSheetId="4">#REF!</definedName>
    <definedName name="B">#REF!</definedName>
    <definedName name="Canho" localSheetId="6">#REF!</definedName>
    <definedName name="Canho" localSheetId="2">#REF!</definedName>
    <definedName name="Canho" localSheetId="4">#REF!</definedName>
    <definedName name="Canho">#REF!</definedName>
    <definedName name="Canho_Manor">[5]Manor!$B$17:$B$465</definedName>
    <definedName name="case1" localSheetId="6">#REF!</definedName>
    <definedName name="case1" localSheetId="2">#REF!</definedName>
    <definedName name="case1" localSheetId="4">#REF!</definedName>
    <definedName name="case1">#REF!</definedName>
    <definedName name="cent" localSheetId="6">#REF!</definedName>
    <definedName name="cent" localSheetId="2">#REF!</definedName>
    <definedName name="cent" localSheetId="4">#REF!</definedName>
    <definedName name="cent">#REF!</definedName>
    <definedName name="chuc" localSheetId="6">#REF!</definedName>
    <definedName name="chuc" localSheetId="2">#REF!</definedName>
    <definedName name="chuc" localSheetId="4">#REF!</definedName>
    <definedName name="chuc">#REF!</definedName>
    <definedName name="chuc1">'[2]Table-VND'!$Q$21:$R$31</definedName>
    <definedName name="chuccent" localSheetId="6">#REF!</definedName>
    <definedName name="chuccent" localSheetId="2">#REF!</definedName>
    <definedName name="chuccent" localSheetId="4">#REF!</definedName>
    <definedName name="chuccent">#REF!</definedName>
    <definedName name="chucdola" localSheetId="6">#REF!</definedName>
    <definedName name="chucdola" localSheetId="2">#REF!</definedName>
    <definedName name="chucdola" localSheetId="4">#REF!</definedName>
    <definedName name="chucdola">#REF!</definedName>
    <definedName name="chucnghin" localSheetId="6">#REF!</definedName>
    <definedName name="chucnghin" localSheetId="2">#REF!</definedName>
    <definedName name="chucnghin" localSheetId="4">#REF!</definedName>
    <definedName name="chucnghin">#REF!</definedName>
    <definedName name="chucnghin1">'[2]Table-VND'!$K$21:$L$31</definedName>
    <definedName name="chucnghindola" localSheetId="6">#REF!</definedName>
    <definedName name="chucnghindola" localSheetId="2">#REF!</definedName>
    <definedName name="chucnghindola" localSheetId="4">#REF!</definedName>
    <definedName name="chucnghindola">#REF!</definedName>
    <definedName name="chuctrieu" localSheetId="6">#REF!</definedName>
    <definedName name="chuctrieu" localSheetId="2">#REF!</definedName>
    <definedName name="chuctrieu" localSheetId="4">#REF!</definedName>
    <definedName name="chuctrieu">#REF!</definedName>
    <definedName name="chuctrieu1">'[2]Table-VND'!$E$21:$F$31</definedName>
    <definedName name="chuctrieudola" localSheetId="6">#REF!</definedName>
    <definedName name="chuctrieudola" localSheetId="2">#REF!</definedName>
    <definedName name="chuctrieudola" localSheetId="4">#REF!</definedName>
    <definedName name="chuctrieudola">#REF!</definedName>
    <definedName name="Cong_no1">'[6]Cong no'!$B$4:$P$328</definedName>
    <definedName name="Contract_No.__Soá_HÑ" localSheetId="6">#REF!</definedName>
    <definedName name="Contract_No.__Soá_HÑ" localSheetId="2">#REF!</definedName>
    <definedName name="Contract_No.__Soá_HÑ" localSheetId="4">#REF!</definedName>
    <definedName name="Contract_No.__Soá_HÑ">#REF!</definedName>
    <definedName name="d" localSheetId="3" hidden="1">#REF!</definedName>
    <definedName name="d" localSheetId="5" hidden="1">#REF!</definedName>
    <definedName name="d" localSheetId="6" hidden="1">#REF!</definedName>
    <definedName name="d" localSheetId="2" hidden="1">#REF!</definedName>
    <definedName name="d" localSheetId="7" hidden="1">#REF!</definedName>
    <definedName name="d" localSheetId="4" hidden="1">#REF!</definedName>
    <definedName name="d" hidden="1">#REF!</definedName>
    <definedName name="DMHD" localSheetId="3">'[7]T06-Manor'!$K$11:$K$31</definedName>
    <definedName name="DMHD" localSheetId="5">'[7]T06-Manor'!$K$11:$K$31</definedName>
    <definedName name="DMHD">'[8]T06-Manor'!$K$11:$K$31</definedName>
    <definedName name="DMThu2007_08">'[5]Chi tiet thu 07+08-11.VN'!$F$9:$F$1593</definedName>
    <definedName name="doc" localSheetId="6">#REF!</definedName>
    <definedName name="doc" localSheetId="2">#REF!</definedName>
    <definedName name="doc" localSheetId="4">#REF!</definedName>
    <definedName name="doc">#REF!</definedName>
    <definedName name="dola" localSheetId="6">#REF!</definedName>
    <definedName name="dola" localSheetId="2">#REF!</definedName>
    <definedName name="dola" localSheetId="4">#REF!</definedName>
    <definedName name="dola">#REF!</definedName>
    <definedName name="donvi" localSheetId="6">#REF!</definedName>
    <definedName name="donvi" localSheetId="2">#REF!</definedName>
    <definedName name="donvi" localSheetId="4">#REF!</definedName>
    <definedName name="donvi">#REF!</definedName>
    <definedName name="donvi1">'[2]Table-VND'!$S$21:$T$31</definedName>
    <definedName name="ds" localSheetId="3">#REF!</definedName>
    <definedName name="ds" localSheetId="5">#REF!</definedName>
    <definedName name="ds" localSheetId="6">#REF!</definedName>
    <definedName name="ds" localSheetId="2">#REF!</definedName>
    <definedName name="ds" localSheetId="7">#REF!</definedName>
    <definedName name="ds" localSheetId="4">#REF!</definedName>
    <definedName name="ds">#REF!</definedName>
    <definedName name="dsf" localSheetId="3" hidden="1">#REF!</definedName>
    <definedName name="dsf" localSheetId="5" hidden="1">#REF!</definedName>
    <definedName name="dsf" localSheetId="6" hidden="1">#REF!</definedName>
    <definedName name="dsf" localSheetId="2" hidden="1">#REF!</definedName>
    <definedName name="dsf" localSheetId="7" hidden="1">#REF!</definedName>
    <definedName name="dsf" localSheetId="4" hidden="1">#REF!</definedName>
    <definedName name="dsf" hidden="1">#REF!</definedName>
    <definedName name="DT_G">[9]Garden!$U$7:$U$149</definedName>
    <definedName name="DT_M">[9]Manor!$S$10:$S$462</definedName>
    <definedName name="DT_V">[9]Villa!$M$8:$M$65</definedName>
    <definedName name="f" localSheetId="3">#REF!</definedName>
    <definedName name="f" localSheetId="5">#REF!</definedName>
    <definedName name="f" localSheetId="6">#REF!</definedName>
    <definedName name="f" localSheetId="2">#REF!</definedName>
    <definedName name="f" localSheetId="7">#REF!</definedName>
    <definedName name="f" localSheetId="4">#REF!</definedName>
    <definedName name="f">#REF!</definedName>
    <definedName name="fdsf">#REF!</definedName>
    <definedName name="Garden" localSheetId="3">[10]Name!$A$13:$A$18</definedName>
    <definedName name="Garden" localSheetId="5">[10]Name!$A$13:$A$18</definedName>
    <definedName name="Garden">[11]Name!$A$13:$A$18</definedName>
    <definedName name="GTHD.Manor" localSheetId="3">[12]Manor!#REF!</definedName>
    <definedName name="GTHD.Manor" localSheetId="5">[13]Manor!#REF!</definedName>
    <definedName name="GTHD.Manor" localSheetId="6">#REF!</definedName>
    <definedName name="GTHD.Manor" localSheetId="4">#REF!</definedName>
    <definedName name="GTHD.Manor">#REF!</definedName>
    <definedName name="HD_G" localSheetId="3">'[14]Garden-origin'!#REF!</definedName>
    <definedName name="HD_G" localSheetId="5">'[14]Garden-origin'!#REF!</definedName>
    <definedName name="HD_G" localSheetId="6">'[15]Garden-origin'!#REF!</definedName>
    <definedName name="HD_G" localSheetId="7">'[15]Garden-origin'!#REF!</definedName>
    <definedName name="HD_G" localSheetId="4">'[15]Garden-origin'!#REF!</definedName>
    <definedName name="HD_G">'[15]Garden-origin'!#REF!</definedName>
    <definedName name="HD_M" localSheetId="3">[16]Manor!#REF!</definedName>
    <definedName name="HD_M" localSheetId="5">[16]Manor!#REF!</definedName>
    <definedName name="HD_M" localSheetId="7">[17]Manor!#REF!</definedName>
    <definedName name="HD_M">[9]Manor!$AK$10:$AK$462</definedName>
    <definedName name="HD_V" localSheetId="3">[16]Villa!#REF!</definedName>
    <definedName name="HD_V" localSheetId="5">[16]Villa!#REF!</definedName>
    <definedName name="HD_V" localSheetId="7">[17]Villa!#REF!</definedName>
    <definedName name="HD_V">[9]Villa!$AE$8:$AE$65</definedName>
    <definedName name="HDT1_G" localSheetId="3">'[14]Garden-origin'!#REF!</definedName>
    <definedName name="HDT1_G" localSheetId="5">'[14]Garden-origin'!#REF!</definedName>
    <definedName name="HDT1_G" localSheetId="7">'[15]Garden-origin'!#REF!</definedName>
    <definedName name="HDT1_G">[9]Garden!$AZ$7:$AZ$180</definedName>
    <definedName name="HDT1_M" localSheetId="3">[16]Manor!#REF!</definedName>
    <definedName name="HDT1_M" localSheetId="5">[16]Manor!#REF!</definedName>
    <definedName name="HDT1_M" localSheetId="7">[17]Manor!#REF!</definedName>
    <definedName name="HDT1_M">[9]Manor!$AN$10:$AN$462</definedName>
    <definedName name="HDT1_V" localSheetId="3">[16]Villa!#REF!</definedName>
    <definedName name="HDT1_V" localSheetId="5">[16]Villa!#REF!</definedName>
    <definedName name="HDT1_V" localSheetId="7">[17]Villa!#REF!</definedName>
    <definedName name="HDT1_V">[9]Villa!$AH$8:$AH$65</definedName>
    <definedName name="HDT2_G" localSheetId="3">'[14]Garden-origin'!#REF!</definedName>
    <definedName name="HDT2_G" localSheetId="5">'[14]Garden-origin'!#REF!</definedName>
    <definedName name="HDT2_G" localSheetId="7">'[15]Garden-origin'!#REF!</definedName>
    <definedName name="HDT2_G">[9]Garden!$BC$7:$BC$180</definedName>
    <definedName name="HDT2_M" localSheetId="3">[16]Manor!#REF!</definedName>
    <definedName name="HDT2_M" localSheetId="5">[16]Manor!#REF!</definedName>
    <definedName name="HDT2_M" localSheetId="7">[17]Manor!#REF!</definedName>
    <definedName name="HDT2_M">[9]Manor!$AQ$10:$AQ$462</definedName>
    <definedName name="HDT2_V" localSheetId="3">[16]Villa!#REF!</definedName>
    <definedName name="HDT2_V" localSheetId="5">[16]Villa!#REF!</definedName>
    <definedName name="HDT2_V" localSheetId="7">[17]Villa!#REF!</definedName>
    <definedName name="HDT2_V">[9]Villa!$AK$8:$AK$65</definedName>
    <definedName name="HDT3_G" localSheetId="3">'[14]Garden-origin'!#REF!</definedName>
    <definedName name="HDT3_G" localSheetId="5">'[14]Garden-origin'!#REF!</definedName>
    <definedName name="HDT3_G" localSheetId="7">'[15]Garden-origin'!#REF!</definedName>
    <definedName name="HDT3_G">[9]Garden!$BF$7:$BF$180</definedName>
    <definedName name="HDT3_M" localSheetId="3">[16]Manor!#REF!</definedName>
    <definedName name="HDT3_M" localSheetId="5">[16]Manor!#REF!</definedName>
    <definedName name="HDT3_M" localSheetId="7">[17]Manor!#REF!</definedName>
    <definedName name="HDT3_M">[9]Manor!$AT$10:$AT$462</definedName>
    <definedName name="HDT3_V" localSheetId="3">[16]Villa!#REF!</definedName>
    <definedName name="HDT3_V" localSheetId="5">[16]Villa!#REF!</definedName>
    <definedName name="HDT3_V" localSheetId="7">[17]Villa!#REF!</definedName>
    <definedName name="HDT3_V">[9]Villa!$AN$8:$AN$65</definedName>
    <definedName name="HDT4_G" localSheetId="3">'[14]Garden-origin'!#REF!</definedName>
    <definedName name="HDT4_G" localSheetId="5">'[14]Garden-origin'!#REF!</definedName>
    <definedName name="HDT4_G" localSheetId="7">'[15]Garden-origin'!#REF!</definedName>
    <definedName name="HDT4_G">[9]Garden!$BI$7:$BI$180</definedName>
    <definedName name="HDT4_M" localSheetId="3">[16]Manor!#REF!</definedName>
    <definedName name="HDT4_M" localSheetId="5">[16]Manor!#REF!</definedName>
    <definedName name="HDT4_M" localSheetId="7">[17]Manor!#REF!</definedName>
    <definedName name="HDT4_M">[9]Manor!$AW$10:$AW$462</definedName>
    <definedName name="HDT4_V" localSheetId="3">[16]Villa!#REF!</definedName>
    <definedName name="HDT4_V" localSheetId="5">[16]Villa!#REF!</definedName>
    <definedName name="HDT4_V" localSheetId="7">[17]Villa!#REF!</definedName>
    <definedName name="HDT4_V">[9]Villa!$AQ$8:$AQ$65</definedName>
    <definedName name="HDT5_G" localSheetId="3">'[14]Garden-origin'!#REF!</definedName>
    <definedName name="HDT5_G" localSheetId="5">'[14]Garden-origin'!#REF!</definedName>
    <definedName name="HDT5_G" localSheetId="7">'[15]Garden-origin'!#REF!</definedName>
    <definedName name="HDT5_G">[9]Garden!$BL$7:$BL$149</definedName>
    <definedName name="HDT5_M" localSheetId="3">[16]Manor!#REF!</definedName>
    <definedName name="HDT5_M" localSheetId="5">[16]Manor!#REF!</definedName>
    <definedName name="HDT5_M" localSheetId="7">[17]Manor!#REF!</definedName>
    <definedName name="HDT5_M">[9]Manor!$AZ$10:$AZ$462</definedName>
    <definedName name="HDT5_V" localSheetId="3">[16]Villa!#REF!</definedName>
    <definedName name="HDT5_V" localSheetId="5">[16]Villa!#REF!</definedName>
    <definedName name="HDT5_V" localSheetId="7">[17]Villa!#REF!</definedName>
    <definedName name="HDT5_V">[9]Villa!$AT$8:$AT$65</definedName>
    <definedName name="MaCH">[5]Villa!$H$18:$H$72</definedName>
    <definedName name="mai" localSheetId="3" hidden="1">#REF!</definedName>
    <definedName name="mai" localSheetId="5" hidden="1">#REF!</definedName>
    <definedName name="mai" localSheetId="6" hidden="1">#REF!</definedName>
    <definedName name="mai" localSheetId="2" hidden="1">#REF!</definedName>
    <definedName name="mai" localSheetId="7" hidden="1">#REF!</definedName>
    <definedName name="mai" localSheetId="4" hidden="1">#REF!</definedName>
    <definedName name="mai" hidden="1">#REF!</definedName>
    <definedName name="Manor" localSheetId="3">[10]Name!$A$3:$A$11</definedName>
    <definedName name="Manor" localSheetId="5">[10]Name!$A$3:$A$11</definedName>
    <definedName name="Manor">[11]Name!$A$3:$A$11</definedName>
    <definedName name="MNV.Garden" localSheetId="3">'[14]Garden-origin'!#REF!</definedName>
    <definedName name="MNV.Garden" localSheetId="5">'[14]Garden-origin'!#REF!</definedName>
    <definedName name="MNV.Garden" localSheetId="7">'[15]Garden-origin'!#REF!</definedName>
    <definedName name="MNV.Garden">[9]Garden!$AU$7:$AU$149</definedName>
    <definedName name="MNV.Manor" localSheetId="3">[16]Manor!#REF!</definedName>
    <definedName name="MNV.Manor" localSheetId="5">[16]Manor!#REF!</definedName>
    <definedName name="MNV.Manor" localSheetId="7">[17]Manor!#REF!</definedName>
    <definedName name="MNV.Manor">[9]Manor!$AI$10:$AI$299</definedName>
    <definedName name="MNV_G" localSheetId="3">'[14]Garden-origin'!#REF!</definedName>
    <definedName name="MNV_G" localSheetId="5">'[14]Garden-origin'!#REF!</definedName>
    <definedName name="MNV_G" localSheetId="7">'[15]Garden-origin'!#REF!</definedName>
    <definedName name="MNV_G">[9]Garden!$AU$7:$AU$149</definedName>
    <definedName name="MNV_Garden" localSheetId="3">'[14]Garden-origin'!#REF!</definedName>
    <definedName name="MNV_Garden" localSheetId="5">'[14]Garden-origin'!#REF!</definedName>
    <definedName name="MNV_Garden" localSheetId="6">'[18]Garden-origin'!#REF!</definedName>
    <definedName name="MNV_Garden" localSheetId="2">'[18]Garden-origin'!#REF!</definedName>
    <definedName name="MNV_Garden" localSheetId="7">'[15]Garden-origin'!#REF!</definedName>
    <definedName name="MNV_Garden" localSheetId="4">'[18]Garden-origin'!#REF!</definedName>
    <definedName name="MNV_Garden">'[18]Garden-origin'!#REF!</definedName>
    <definedName name="MNV_M" localSheetId="3">[16]Manor!#REF!</definedName>
    <definedName name="MNV_M" localSheetId="5">[16]Manor!#REF!</definedName>
    <definedName name="MNV_M" localSheetId="7">[17]Manor!#REF!</definedName>
    <definedName name="MNV_M">[9]Manor!$AI$10:$AI$462</definedName>
    <definedName name="MNV_V" localSheetId="3">[16]Villa!#REF!</definedName>
    <definedName name="MNV_V" localSheetId="5">[16]Villa!#REF!</definedName>
    <definedName name="MNV_V" localSheetId="7">[17]Villa!#REF!</definedName>
    <definedName name="MNV_V">[9]Villa!$AC$8:$AC$65</definedName>
    <definedName name="NgayLBC" localSheetId="3">[12]Manor!#REF!</definedName>
    <definedName name="NgayLBC" localSheetId="5">[13]Manor!#REF!</definedName>
    <definedName name="NgayLBC">[9]Total!$C$69</definedName>
    <definedName name="nghin" localSheetId="6">#REF!</definedName>
    <definedName name="nghin" localSheetId="2">#REF!</definedName>
    <definedName name="nghin" localSheetId="4">#REF!</definedName>
    <definedName name="nghin">#REF!</definedName>
    <definedName name="nghin1">'[2]Table-VND'!$M$21:$N$31</definedName>
    <definedName name="nghindola" localSheetId="6">#REF!</definedName>
    <definedName name="nghindola" localSheetId="2">#REF!</definedName>
    <definedName name="nghindola" localSheetId="4">#REF!</definedName>
    <definedName name="nghindola">#REF!</definedName>
    <definedName name="NLBC" localSheetId="3">'[19]T07-Villa'!$B$1</definedName>
    <definedName name="NLBC" localSheetId="5">'[19]T07-Villa'!$B$1</definedName>
    <definedName name="NLBC">[9]Total!$C$69</definedName>
    <definedName name="nvThegarden" localSheetId="3">[10]target!$C$17:$C$24</definedName>
    <definedName name="nvThegarden" localSheetId="5">[10]target!$C$17:$C$24</definedName>
    <definedName name="nvThegarden">[9]target!$C$17:$C$24</definedName>
    <definedName name="nvThemanor" localSheetId="3">[10]target!$C$6:$C$15</definedName>
    <definedName name="nvThemanor" localSheetId="5">[10]target!$C$6:$C$15</definedName>
    <definedName name="nvThemanor">[9]target!$C$6:$C$15</definedName>
    <definedName name="nvTheVilla" localSheetId="3">[10]target!$C$26:$C$35</definedName>
    <definedName name="nvTheVilla" localSheetId="5">[10]target!$C$26:$C$35</definedName>
    <definedName name="nvTheVilla">[9]target!$C$26:$C$35</definedName>
    <definedName name="PL_MN">[9]Manor!$T$10:$T$299</definedName>
    <definedName name="_xlnm.Print_Area" localSheetId="6">'Debit can vom'!$A$1:$M$56</definedName>
    <definedName name="_xlnm.Print_Area" localSheetId="8">'Debit manor A4'!$A$1:$M$50</definedName>
    <definedName name="_xlnm.Print_Area" localSheetId="2">'Debit manor A5'!$A$1:$M$119</definedName>
    <definedName name="_xlnm.Print_Area" localSheetId="7">'Debit Villa A4'!$A$1:$M$48</definedName>
    <definedName name="_xlnm.Print_Area" localSheetId="4">'Debit villa A5'!$A$1:$M$116</definedName>
    <definedName name="_xlnm.Print_Area" localSheetId="11">Sheet2!$A$1:$M$29</definedName>
    <definedName name="_xlnm.Print_Area">#REF!</definedName>
    <definedName name="PRINT_AREA_MI" localSheetId="6">#REF!</definedName>
    <definedName name="PRINT_AREA_MI" localSheetId="2">#REF!</definedName>
    <definedName name="PRINT_AREA_MI" localSheetId="4">#REF!</definedName>
    <definedName name="PRINT_AREA_MI">#REF!</definedName>
    <definedName name="_xlnm.Print_Titles" localSheetId="3">'Bang tinh Manor'!$2:$4</definedName>
    <definedName name="_xlnm.Print_Titles" localSheetId="5">'Bang tinh villa'!$A$2:$IT$4</definedName>
    <definedName name="_xlnm.Print_Titles" localSheetId="0">bravo63!$A$7:$IV$7</definedName>
    <definedName name="_xlnm.Print_Titles" localSheetId="9">'bravo63 '!$7:$7</definedName>
    <definedName name="_xlnm.Print_Titles">#N/A</definedName>
    <definedName name="REPORT01" localSheetId="6">#REF!</definedName>
    <definedName name="REPORT01" localSheetId="2">#REF!</definedName>
    <definedName name="REPORT01" localSheetId="4">#REF!</definedName>
    <definedName name="REPORT01">#REF!</definedName>
    <definedName name="REPORT02" localSheetId="6">#REF!</definedName>
    <definedName name="REPORT02" localSheetId="2">#REF!</definedName>
    <definedName name="REPORT02" localSheetId="4">#REF!</definedName>
    <definedName name="REPORT02">#REF!</definedName>
    <definedName name="SCH_G">[9]Garden!$L$7:$M$149</definedName>
    <definedName name="SCH_M">[9]Manor!$N$10:$P$462</definedName>
    <definedName name="So_HD" localSheetId="6">#REF!</definedName>
    <definedName name="So_HD" localSheetId="2">#REF!</definedName>
    <definedName name="So_HD" localSheetId="4">#REF!</definedName>
    <definedName name="So_HD">#REF!</definedName>
    <definedName name="T05.09" localSheetId="6">#REF!</definedName>
    <definedName name="T05.09" localSheetId="2">#REF!</definedName>
    <definedName name="T05.09" localSheetId="4">#REF!</definedName>
    <definedName name="T05.09">#REF!</definedName>
    <definedName name="Target.Garden" localSheetId="3">'[14]Garden-origin'!#REF!</definedName>
    <definedName name="Target.Garden" localSheetId="5">'[14]Garden-origin'!#REF!</definedName>
    <definedName name="Target.Garden" localSheetId="6">'[15]Garden-origin'!#REF!</definedName>
    <definedName name="Target.Garden" localSheetId="7">'[15]Garden-origin'!#REF!</definedName>
    <definedName name="Target.Garden" localSheetId="4">'[15]Garden-origin'!#REF!</definedName>
    <definedName name="Target.Garden">'[15]Garden-origin'!#REF!</definedName>
    <definedName name="Target.Manor" localSheetId="3">[16]Manor!#REF!</definedName>
    <definedName name="Target.Manor" localSheetId="5">[16]Manor!#REF!</definedName>
    <definedName name="Target.Manor" localSheetId="7">[17]Manor!#REF!</definedName>
    <definedName name="Target.Manor">[9]Manor!$AB$10:$AB$462</definedName>
    <definedName name="Target.Villa" localSheetId="3">[16]Villa!#REF!</definedName>
    <definedName name="Target.Villa" localSheetId="5">[16]Villa!#REF!</definedName>
    <definedName name="Target.Villa" localSheetId="7">[17]Villa!#REF!</definedName>
    <definedName name="Target.Villa">[9]Villa!$V$8:$V$65</definedName>
    <definedName name="target_G" localSheetId="3">'[14]Garden-origin'!#REF!</definedName>
    <definedName name="target_G" localSheetId="5">'[14]Garden-origin'!#REF!</definedName>
    <definedName name="target_G" localSheetId="6">'[18]Garden-origin'!#REF!</definedName>
    <definedName name="target_G" localSheetId="2">'[18]Garden-origin'!#REF!</definedName>
    <definedName name="target_G" localSheetId="7">'[15]Garden-origin'!#REF!</definedName>
    <definedName name="target_G" localSheetId="4">'[18]Garden-origin'!#REF!</definedName>
    <definedName name="target_G">'[18]Garden-origin'!#REF!</definedName>
    <definedName name="Target_M" localSheetId="3">[16]Manor!#REF!</definedName>
    <definedName name="Target_M" localSheetId="5">[16]Manor!#REF!</definedName>
    <definedName name="Target_M" localSheetId="6">[9]Manor!#REF!</definedName>
    <definedName name="Target_M" localSheetId="2">[9]Manor!#REF!</definedName>
    <definedName name="Target_M" localSheetId="7">[17]Manor!#REF!</definedName>
    <definedName name="Target_M" localSheetId="4">[9]Manor!#REF!</definedName>
    <definedName name="Target_M">[9]Manor!#REF!</definedName>
    <definedName name="Target_V" localSheetId="3">'[20]TheVilla-AR0207'!#REF!</definedName>
    <definedName name="Target_V" localSheetId="5">'[20]TheVilla-AR0207'!#REF!</definedName>
    <definedName name="Target_V" localSheetId="6">'[21]TheVilla-AR0207'!#REF!</definedName>
    <definedName name="Target_V" localSheetId="2">'[21]TheVilla-AR0207'!#REF!</definedName>
    <definedName name="Target_V" localSheetId="7">'[22]TheVilla-AR0207'!#REF!</definedName>
    <definedName name="Target_V" localSheetId="4">'[21]TheVilla-AR0207'!#REF!</definedName>
    <definedName name="Target_V">'[22]TheVilla-AR0207'!#REF!</definedName>
    <definedName name="TargetF_G" localSheetId="3">'[14]Garden-origin'!#REF!</definedName>
    <definedName name="TargetF_G" localSheetId="5">'[14]Garden-origin'!#REF!</definedName>
    <definedName name="TargetF_G" localSheetId="6">'[15]Garden-origin'!#REF!</definedName>
    <definedName name="TargetF_G" localSheetId="7">'[15]Garden-origin'!#REF!</definedName>
    <definedName name="TargetF_G" localSheetId="4">'[15]Garden-origin'!#REF!</definedName>
    <definedName name="TargetF_G">'[15]Garden-origin'!#REF!</definedName>
    <definedName name="targetF_M" localSheetId="3">[16]Manor!#REF!</definedName>
    <definedName name="targetF_M" localSheetId="5">[16]Manor!#REF!</definedName>
    <definedName name="targetF_M" localSheetId="6">[17]Manor!#REF!</definedName>
    <definedName name="targetF_M" localSheetId="7">[17]Manor!#REF!</definedName>
    <definedName name="targetF_M" localSheetId="4">[17]Manor!#REF!</definedName>
    <definedName name="targetF_M">[17]Manor!#REF!</definedName>
    <definedName name="TargetF_V" localSheetId="3">'[20]TheVilla-AR0207'!#REF!</definedName>
    <definedName name="TargetF_V" localSheetId="5">'[20]TheVilla-AR0207'!#REF!</definedName>
    <definedName name="TargetF_V" localSheetId="6">'[21]TheVilla-AR0207'!#REF!</definedName>
    <definedName name="TargetF_V" localSheetId="2">'[21]TheVilla-AR0207'!#REF!</definedName>
    <definedName name="TargetF_V" localSheetId="7">'[22]TheVilla-AR0207'!#REF!</definedName>
    <definedName name="TargetF_V" localSheetId="4">'[21]TheVilla-AR0207'!#REF!</definedName>
    <definedName name="TargetF_V">'[22]TheVilla-AR0207'!#REF!</definedName>
    <definedName name="ThuTT_G" localSheetId="3">'[14]Garden-origin'!#REF!</definedName>
    <definedName name="ThuTT_G" localSheetId="5">'[14]Garden-origin'!#REF!</definedName>
    <definedName name="ThuTT_G" localSheetId="6">'[15]Garden-origin'!#REF!</definedName>
    <definedName name="ThuTT_G" localSheetId="7">'[15]Garden-origin'!#REF!</definedName>
    <definedName name="ThuTT_G" localSheetId="4">'[15]Garden-origin'!#REF!</definedName>
    <definedName name="ThuTT_G">'[15]Garden-origin'!#REF!</definedName>
    <definedName name="ThuTT_M" localSheetId="3">[16]Manor!#REF!</definedName>
    <definedName name="ThuTT_M" localSheetId="5">[16]Manor!#REF!</definedName>
    <definedName name="ThuTT_M" localSheetId="6">[17]Manor!#REF!</definedName>
    <definedName name="ThuTT_M" localSheetId="7">[17]Manor!#REF!</definedName>
    <definedName name="ThuTT_M" localSheetId="4">[17]Manor!#REF!</definedName>
    <definedName name="ThuTT_M">[17]Manor!#REF!</definedName>
    <definedName name="ThuTT_V" localSheetId="3">[16]Villa!#REF!</definedName>
    <definedName name="ThuTT_V" localSheetId="5">[16]Villa!#REF!</definedName>
    <definedName name="ThuTT_V" localSheetId="7">[17]Villa!#REF!</definedName>
    <definedName name="ThuTT_V">[9]Villa!$R$8:$R$65</definedName>
    <definedName name="ti" localSheetId="6">#REF!</definedName>
    <definedName name="ti" localSheetId="2">#REF!</definedName>
    <definedName name="ti" localSheetId="4">#REF!</definedName>
    <definedName name="ti">#REF!</definedName>
    <definedName name="TR" localSheetId="3">#REF!</definedName>
    <definedName name="TR" localSheetId="5">#REF!</definedName>
    <definedName name="TR" localSheetId="6">#REF!</definedName>
    <definedName name="TR" localSheetId="2">#REF!</definedName>
    <definedName name="TR" localSheetId="7">#REF!</definedName>
    <definedName name="TR" localSheetId="4">#REF!</definedName>
    <definedName name="TR">#REF!</definedName>
    <definedName name="tram" localSheetId="6">#REF!</definedName>
    <definedName name="tram" localSheetId="4">#REF!</definedName>
    <definedName name="tram">#REF!</definedName>
    <definedName name="tram1">'[1]Table-VND'!$O$21:$P$31</definedName>
    <definedName name="tramdola" localSheetId="6">#REF!</definedName>
    <definedName name="tramdola" localSheetId="2">#REF!</definedName>
    <definedName name="tramdola" localSheetId="4">#REF!</definedName>
    <definedName name="tramdola">#REF!</definedName>
    <definedName name="tramnghin" localSheetId="6">#REF!</definedName>
    <definedName name="tramnghin" localSheetId="2">#REF!</definedName>
    <definedName name="tramnghin" localSheetId="4">#REF!</definedName>
    <definedName name="tramnghin">#REF!</definedName>
    <definedName name="tramnghin1">'[2]Table-VND'!$I$21:$J$31</definedName>
    <definedName name="tramnghindola" localSheetId="6">#REF!</definedName>
    <definedName name="tramnghindola" localSheetId="2">#REF!</definedName>
    <definedName name="tramnghindola" localSheetId="4">#REF!</definedName>
    <definedName name="tramnghindola">#REF!</definedName>
    <definedName name="tramtrieu" localSheetId="6">#REF!</definedName>
    <definedName name="tramtrieu" localSheetId="2">#REF!</definedName>
    <definedName name="tramtrieu" localSheetId="4">#REF!</definedName>
    <definedName name="tramtrieu">#REF!</definedName>
    <definedName name="tramtrieu1">'[2]Table-VND'!$C$21:$D$31</definedName>
    <definedName name="trieu" localSheetId="6">#REF!</definedName>
    <definedName name="trieu" localSheetId="2">#REF!</definedName>
    <definedName name="trieu" localSheetId="4">#REF!</definedName>
    <definedName name="trieu">#REF!</definedName>
    <definedName name="trieu1">'[2]Table-VND'!$G$21:$H$31</definedName>
    <definedName name="trieudola" localSheetId="6">#REF!</definedName>
    <definedName name="trieudola" localSheetId="2">#REF!</definedName>
    <definedName name="trieudola" localSheetId="4">#REF!</definedName>
    <definedName name="trieudola">#REF!</definedName>
    <definedName name="Type_loai" localSheetId="3">[12]Manor!#REF!</definedName>
    <definedName name="Type_loai" localSheetId="5">[13]Manor!#REF!</definedName>
    <definedName name="Type_loai" localSheetId="6">#REF!</definedName>
    <definedName name="Type_loai" localSheetId="2">#REF!</definedName>
    <definedName name="Type_loai" localSheetId="7">#REF!</definedName>
    <definedName name="Type_loai" localSheetId="4">#REF!</definedName>
    <definedName name="Type_loai">#REF!</definedName>
    <definedName name="v" localSheetId="3">#REF!</definedName>
    <definedName name="v" localSheetId="5">#REF!</definedName>
    <definedName name="v" localSheetId="6">#REF!</definedName>
    <definedName name="v" localSheetId="2">#REF!</definedName>
    <definedName name="v" localSheetId="7">#REF!</definedName>
    <definedName name="v" localSheetId="4">#REF!</definedName>
    <definedName name="v">#REF!</definedName>
    <definedName name="Villa" localSheetId="3">[10]Name!$A$20:$A$22</definedName>
    <definedName name="Villa" localSheetId="5">[10]Name!$A$20:$A$22</definedName>
    <definedName name="Villa">[11]Name!$A$20:$A$22</definedName>
  </definedNames>
  <calcPr calcId="144525"/>
</workbook>
</file>

<file path=xl/calcChain.xml><?xml version="1.0" encoding="utf-8"?>
<calcChain xmlns="http://schemas.openxmlformats.org/spreadsheetml/2006/main">
  <c r="E6" i="7" l="1"/>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B107" i="10" l="1"/>
  <c r="B78" i="10"/>
  <c r="B49" i="10"/>
  <c r="B20" i="10"/>
  <c r="B109" i="6"/>
  <c r="B79" i="6"/>
  <c r="B51" i="6"/>
  <c r="B20" i="6"/>
  <c r="B20" i="17" l="1"/>
  <c r="C11" i="17" l="1"/>
  <c r="L362" i="1" l="1"/>
  <c r="L249" i="1"/>
  <c r="G48" i="6" l="1"/>
  <c r="G16" i="17" l="1"/>
  <c r="C12" i="17"/>
  <c r="C9" i="17"/>
  <c r="G8" i="17"/>
  <c r="D8" i="17"/>
  <c r="G13" i="17" s="1"/>
  <c r="M13" i="17" s="1"/>
  <c r="C8" i="17"/>
  <c r="M16" i="17" l="1"/>
  <c r="M18" i="17" s="1"/>
  <c r="I19" i="17"/>
  <c r="I20" i="17"/>
  <c r="J64" i="7" l="1"/>
  <c r="K63" i="7" l="1"/>
  <c r="J63" i="7"/>
  <c r="J60" i="7" l="1"/>
  <c r="J5" i="7"/>
  <c r="J6" i="7" l="1"/>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457" i="1" l="1"/>
  <c r="D5" i="1" l="1"/>
  <c r="C10" i="17"/>
  <c r="E5" i="7"/>
  <c r="C69" i="10" l="1"/>
  <c r="C99" i="10"/>
  <c r="D97" i="6" l="1"/>
  <c r="M106" i="6" s="1"/>
  <c r="D67" i="6"/>
  <c r="G74" i="6" s="1"/>
  <c r="D8" i="6"/>
  <c r="M17" i="6" s="1"/>
  <c r="D39" i="6"/>
  <c r="M48" i="6" s="1"/>
  <c r="I63" i="7"/>
  <c r="H457"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I456" i="1"/>
  <c r="G456" i="1"/>
  <c r="I455" i="1"/>
  <c r="G455" i="1"/>
  <c r="I454" i="1"/>
  <c r="G454" i="1"/>
  <c r="I453" i="1"/>
  <c r="G453" i="1"/>
  <c r="I452" i="1"/>
  <c r="G452" i="1"/>
  <c r="I451" i="1"/>
  <c r="G451" i="1"/>
  <c r="I450" i="1"/>
  <c r="I449" i="1"/>
  <c r="K449" i="1" s="1"/>
  <c r="G449" i="1"/>
  <c r="I448" i="1"/>
  <c r="K448" i="1" s="1"/>
  <c r="G448" i="1"/>
  <c r="I447" i="1"/>
  <c r="K447" i="1" s="1"/>
  <c r="G447" i="1"/>
  <c r="I446" i="1"/>
  <c r="K446" i="1" s="1"/>
  <c r="G446" i="1"/>
  <c r="I445" i="1"/>
  <c r="K445" i="1" s="1"/>
  <c r="G445" i="1"/>
  <c r="I444" i="1"/>
  <c r="K444" i="1" s="1"/>
  <c r="G444" i="1"/>
  <c r="I443" i="1"/>
  <c r="G443" i="1"/>
  <c r="I442" i="1"/>
  <c r="G442" i="1"/>
  <c r="I441" i="1"/>
  <c r="G441" i="1"/>
  <c r="I440" i="1"/>
  <c r="G440" i="1"/>
  <c r="I439" i="1"/>
  <c r="G439" i="1"/>
  <c r="I438" i="1"/>
  <c r="G438" i="1"/>
  <c r="I437" i="1"/>
  <c r="G437" i="1"/>
  <c r="I436" i="1"/>
  <c r="G436" i="1"/>
  <c r="I435" i="1"/>
  <c r="I434" i="1"/>
  <c r="K434" i="1" s="1"/>
  <c r="G434" i="1"/>
  <c r="I433" i="1"/>
  <c r="K433" i="1" s="1"/>
  <c r="G433" i="1"/>
  <c r="I432" i="1"/>
  <c r="K432" i="1" s="1"/>
  <c r="G432" i="1"/>
  <c r="I431" i="1"/>
  <c r="K431" i="1" s="1"/>
  <c r="G431" i="1"/>
  <c r="I430" i="1"/>
  <c r="K430" i="1" s="1"/>
  <c r="G430" i="1"/>
  <c r="I429" i="1"/>
  <c r="K429" i="1" s="1"/>
  <c r="G429" i="1"/>
  <c r="I428" i="1"/>
  <c r="G428" i="1"/>
  <c r="I427" i="1"/>
  <c r="G427" i="1"/>
  <c r="I426" i="1"/>
  <c r="G426" i="1"/>
  <c r="I425" i="1"/>
  <c r="G425" i="1"/>
  <c r="I424" i="1"/>
  <c r="G424" i="1"/>
  <c r="I423" i="1"/>
  <c r="G423" i="1"/>
  <c r="I422" i="1"/>
  <c r="G422" i="1"/>
  <c r="I421" i="1"/>
  <c r="G421" i="1"/>
  <c r="I420" i="1"/>
  <c r="G420" i="1"/>
  <c r="I419" i="1"/>
  <c r="G419" i="1"/>
  <c r="I418" i="1"/>
  <c r="G418" i="1"/>
  <c r="I417" i="1"/>
  <c r="G417" i="1"/>
  <c r="I416" i="1"/>
  <c r="G416" i="1"/>
  <c r="I415" i="1"/>
  <c r="G415" i="1"/>
  <c r="I414" i="1"/>
  <c r="G414" i="1"/>
  <c r="I413" i="1"/>
  <c r="G413" i="1"/>
  <c r="I412" i="1"/>
  <c r="G412" i="1"/>
  <c r="I411" i="1"/>
  <c r="I410" i="1"/>
  <c r="K410" i="1" s="1"/>
  <c r="G410" i="1"/>
  <c r="I409" i="1"/>
  <c r="K409" i="1" s="1"/>
  <c r="G409" i="1"/>
  <c r="I408" i="1"/>
  <c r="K408" i="1" s="1"/>
  <c r="G408" i="1"/>
  <c r="I407" i="1"/>
  <c r="K407" i="1" s="1"/>
  <c r="G407" i="1"/>
  <c r="I406" i="1"/>
  <c r="K406" i="1" s="1"/>
  <c r="I405" i="1"/>
  <c r="G405" i="1"/>
  <c r="I404" i="1"/>
  <c r="G404" i="1"/>
  <c r="I403" i="1"/>
  <c r="G403" i="1"/>
  <c r="I402" i="1"/>
  <c r="G402" i="1"/>
  <c r="I401" i="1"/>
  <c r="G401" i="1"/>
  <c r="I400" i="1"/>
  <c r="G400" i="1"/>
  <c r="I399" i="1"/>
  <c r="G399" i="1"/>
  <c r="I374" i="1"/>
  <c r="G374" i="1"/>
  <c r="I373" i="1"/>
  <c r="G373" i="1"/>
  <c r="I372" i="1"/>
  <c r="I371" i="1"/>
  <c r="K371" i="1" s="1"/>
  <c r="G371" i="1"/>
  <c r="I370" i="1"/>
  <c r="K370" i="1" s="1"/>
  <c r="G370" i="1"/>
  <c r="I369" i="1"/>
  <c r="K369" i="1" s="1"/>
  <c r="G369" i="1"/>
  <c r="I368" i="1"/>
  <c r="G368" i="1"/>
  <c r="I367" i="1"/>
  <c r="G367" i="1"/>
  <c r="I366" i="1"/>
  <c r="G366" i="1"/>
  <c r="I365" i="1"/>
  <c r="G365" i="1"/>
  <c r="I364" i="1"/>
  <c r="G364" i="1"/>
  <c r="I363" i="1"/>
  <c r="G363" i="1"/>
  <c r="I362" i="1"/>
  <c r="I361" i="1"/>
  <c r="G361" i="1"/>
  <c r="I360" i="1"/>
  <c r="G360" i="1"/>
  <c r="I359" i="1"/>
  <c r="G359" i="1"/>
  <c r="I358" i="1"/>
  <c r="G358" i="1"/>
  <c r="I357" i="1"/>
  <c r="G357" i="1"/>
  <c r="I356" i="1"/>
  <c r="G356" i="1"/>
  <c r="I355" i="1"/>
  <c r="G355" i="1"/>
  <c r="I354" i="1"/>
  <c r="G354" i="1"/>
  <c r="I353" i="1"/>
  <c r="G353" i="1"/>
  <c r="I352" i="1"/>
  <c r="G352" i="1"/>
  <c r="I351" i="1"/>
  <c r="G351" i="1"/>
  <c r="I350" i="1"/>
  <c r="G350" i="1"/>
  <c r="I349" i="1"/>
  <c r="G349" i="1"/>
  <c r="I348" i="1"/>
  <c r="G348" i="1"/>
  <c r="I347" i="1"/>
  <c r="G347" i="1"/>
  <c r="I346" i="1"/>
  <c r="G346" i="1"/>
  <c r="I345" i="1"/>
  <c r="G345" i="1"/>
  <c r="I344" i="1"/>
  <c r="G344" i="1"/>
  <c r="I343" i="1"/>
  <c r="G343" i="1"/>
  <c r="I342" i="1"/>
  <c r="G342" i="1"/>
  <c r="I341" i="1"/>
  <c r="G341" i="1"/>
  <c r="I340" i="1"/>
  <c r="G340" i="1"/>
  <c r="I339" i="1"/>
  <c r="G339" i="1"/>
  <c r="I338" i="1"/>
  <c r="G338" i="1"/>
  <c r="I337" i="1"/>
  <c r="G337" i="1"/>
  <c r="I336" i="1"/>
  <c r="G336" i="1"/>
  <c r="I335" i="1"/>
  <c r="G335" i="1"/>
  <c r="I334" i="1"/>
  <c r="I333" i="1"/>
  <c r="I332" i="1"/>
  <c r="I331" i="1"/>
  <c r="G331" i="1"/>
  <c r="I330" i="1"/>
  <c r="G330" i="1"/>
  <c r="I329" i="1"/>
  <c r="G329" i="1"/>
  <c r="I328" i="1"/>
  <c r="I327" i="1"/>
  <c r="G327" i="1"/>
  <c r="I326" i="1"/>
  <c r="G326" i="1"/>
  <c r="I325" i="1"/>
  <c r="G325" i="1"/>
  <c r="I324" i="1"/>
  <c r="G324" i="1"/>
  <c r="I323" i="1"/>
  <c r="G323" i="1"/>
  <c r="I322" i="1"/>
  <c r="G322" i="1"/>
  <c r="I321" i="1"/>
  <c r="I320" i="1"/>
  <c r="G320" i="1"/>
  <c r="I319" i="1"/>
  <c r="I318" i="1"/>
  <c r="R317" i="1"/>
  <c r="I317" i="1"/>
  <c r="G317" i="1"/>
  <c r="A56" i="10"/>
  <c r="A85" i="10" s="1"/>
  <c r="A114" i="10" s="1"/>
  <c r="A58" i="6"/>
  <c r="A86" i="6" s="1"/>
  <c r="A116" i="6" s="1"/>
  <c r="G15" i="6" l="1"/>
  <c r="M15" i="6" s="1"/>
  <c r="C10" i="6"/>
  <c r="G46" i="6"/>
  <c r="M76" i="6"/>
  <c r="G104" i="6"/>
  <c r="C41" i="6"/>
  <c r="C99" i="6"/>
  <c r="K428" i="1"/>
  <c r="K425" i="1"/>
  <c r="K426" i="1"/>
  <c r="K427" i="1"/>
  <c r="K399" i="1"/>
  <c r="K400" i="1"/>
  <c r="K401" i="1"/>
  <c r="K402" i="1"/>
  <c r="K403" i="1"/>
  <c r="K404" i="1"/>
  <c r="K405" i="1"/>
  <c r="K411" i="1"/>
  <c r="K412" i="1"/>
  <c r="K413" i="1"/>
  <c r="K414" i="1"/>
  <c r="K415" i="1"/>
  <c r="K416" i="1"/>
  <c r="K417" i="1"/>
  <c r="K418" i="1"/>
  <c r="K419" i="1"/>
  <c r="K420" i="1"/>
  <c r="K421" i="1"/>
  <c r="K422" i="1"/>
  <c r="K423" i="1"/>
  <c r="K424" i="1"/>
  <c r="K450" i="1"/>
  <c r="K451" i="1"/>
  <c r="K452" i="1"/>
  <c r="K453" i="1"/>
  <c r="K454" i="1"/>
  <c r="K455" i="1"/>
  <c r="K456" i="1"/>
  <c r="K435" i="1"/>
  <c r="K436" i="1"/>
  <c r="K437" i="1"/>
  <c r="K438" i="1"/>
  <c r="K439" i="1"/>
  <c r="K440" i="1"/>
  <c r="K441" i="1"/>
  <c r="K442" i="1"/>
  <c r="K443" i="1"/>
  <c r="K317" i="1"/>
  <c r="K318" i="1"/>
  <c r="K321" i="1"/>
  <c r="K322" i="1"/>
  <c r="K323" i="1"/>
  <c r="K324" i="1"/>
  <c r="K325" i="1"/>
  <c r="K326" i="1"/>
  <c r="K327" i="1"/>
  <c r="K332"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72" i="1"/>
  <c r="K373" i="1"/>
  <c r="K374" i="1"/>
  <c r="K319" i="1"/>
  <c r="K320" i="1"/>
  <c r="K328" i="1"/>
  <c r="K329" i="1"/>
  <c r="K330" i="1"/>
  <c r="K331" i="1"/>
  <c r="K333" i="1"/>
  <c r="K362" i="1"/>
  <c r="K363" i="1"/>
  <c r="K364" i="1"/>
  <c r="K365" i="1"/>
  <c r="K366" i="1"/>
  <c r="K367" i="1"/>
  <c r="K368" i="1"/>
  <c r="G16" i="10" l="1"/>
  <c r="G45" i="10" s="1"/>
  <c r="G74" i="10" s="1"/>
  <c r="G103" i="10" s="1"/>
  <c r="D96" i="10" l="1"/>
  <c r="M103" i="10" s="1"/>
  <c r="D66" i="10"/>
  <c r="M74" i="10" s="1"/>
  <c r="I462" i="1"/>
  <c r="C101" i="6"/>
  <c r="M104" i="6"/>
  <c r="C71" i="6"/>
  <c r="C67" i="6"/>
  <c r="C66" i="10" s="1"/>
  <c r="C96" i="10" s="1"/>
  <c r="C97" i="6" l="1"/>
  <c r="G71" i="10"/>
  <c r="M71" i="10" s="1"/>
  <c r="M76" i="10" s="1"/>
  <c r="G101" i="10"/>
  <c r="M101" i="10" s="1"/>
  <c r="M105" i="10" s="1"/>
  <c r="M74" i="6"/>
  <c r="M77" i="6" s="1"/>
  <c r="M107" i="6"/>
  <c r="C69" i="6"/>
  <c r="I79" i="6"/>
  <c r="I106" i="10"/>
  <c r="I107" i="10"/>
  <c r="I78" i="6"/>
  <c r="I108" i="6"/>
  <c r="I109" i="6"/>
  <c r="I78" i="10"/>
  <c r="I77" i="10"/>
  <c r="A110" i="6" l="1"/>
  <c r="A80" i="6"/>
  <c r="C12" i="6"/>
  <c r="C39" i="6" l="1"/>
  <c r="G39" i="6"/>
  <c r="G67" i="6" s="1"/>
  <c r="G97" i="6" s="1"/>
  <c r="C40" i="6"/>
  <c r="C68" i="6" s="1"/>
  <c r="C43" i="6"/>
  <c r="C44" i="6"/>
  <c r="C72" i="6" s="1"/>
  <c r="G76" i="6"/>
  <c r="G106" i="6" s="1"/>
  <c r="C102" i="6" l="1"/>
  <c r="C70" i="10"/>
  <c r="C100" i="10" s="1"/>
  <c r="C67" i="10"/>
  <c r="C97" i="10" s="1"/>
  <c r="C98" i="6"/>
  <c r="M46" i="6"/>
  <c r="M49" i="6" l="1"/>
  <c r="I50" i="6"/>
  <c r="I51" i="6"/>
  <c r="M18" i="6" l="1"/>
  <c r="A21" i="6" s="1"/>
  <c r="A52" i="6"/>
  <c r="I19" i="6"/>
  <c r="I20" i="6"/>
  <c r="C98" i="10" l="1"/>
  <c r="C68" i="10"/>
  <c r="L60" i="7" l="1"/>
  <c r="I7" i="1" l="1"/>
  <c r="I6" i="1" l="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75" i="1"/>
  <c r="I376" i="1"/>
  <c r="I377" i="1"/>
  <c r="I378" i="1"/>
  <c r="I379" i="1"/>
  <c r="I380" i="1"/>
  <c r="I381" i="1"/>
  <c r="I382" i="1"/>
  <c r="I383" i="1"/>
  <c r="I384" i="1"/>
  <c r="I385" i="1"/>
  <c r="I386" i="1"/>
  <c r="I387" i="1"/>
  <c r="I388" i="1"/>
  <c r="I389" i="1"/>
  <c r="I390" i="1"/>
  <c r="I391" i="1"/>
  <c r="I392" i="1"/>
  <c r="I393" i="1"/>
  <c r="I394" i="1"/>
  <c r="I395" i="1"/>
  <c r="I396" i="1"/>
  <c r="I397" i="1"/>
  <c r="I398" i="1"/>
  <c r="I5" i="1" l="1"/>
  <c r="I457" i="1" s="1"/>
  <c r="I458" i="1" l="1"/>
  <c r="I459" i="1" s="1"/>
  <c r="I11" i="14"/>
  <c r="I12" i="14"/>
  <c r="I10" i="14"/>
  <c r="G12" i="14"/>
  <c r="L6" i="7" l="1"/>
  <c r="L7" i="7"/>
  <c r="L8" i="7"/>
  <c r="L9" i="7"/>
  <c r="L10" i="7"/>
  <c r="L11" i="7"/>
  <c r="L12" i="7"/>
  <c r="L13" i="7"/>
  <c r="L14" i="7"/>
  <c r="L15" i="7"/>
  <c r="L16" i="7"/>
  <c r="L17" i="7"/>
  <c r="L18" i="7"/>
  <c r="L19" i="7"/>
  <c r="L20" i="7"/>
  <c r="L21" i="7"/>
  <c r="L22" i="7"/>
  <c r="L23" i="7"/>
  <c r="L24" i="7"/>
  <c r="L25" i="7"/>
  <c r="L27" i="7"/>
  <c r="L28" i="7"/>
  <c r="L29" i="7"/>
  <c r="L30" i="7"/>
  <c r="L31" i="7"/>
  <c r="L32" i="7"/>
  <c r="L33" i="7"/>
  <c r="L34" i="7"/>
  <c r="L35" i="7"/>
  <c r="L36" i="7"/>
  <c r="L37" i="7"/>
  <c r="L38" i="7"/>
  <c r="L39" i="7"/>
  <c r="L40" i="7"/>
  <c r="L41" i="7"/>
  <c r="L42" i="7"/>
  <c r="L43" i="7"/>
  <c r="L44" i="7"/>
  <c r="L45" i="7"/>
  <c r="L46" i="7"/>
  <c r="L47" i="7"/>
  <c r="L48" i="7"/>
  <c r="L49" i="7"/>
  <c r="L50" i="7"/>
  <c r="L52" i="7"/>
  <c r="L53" i="7"/>
  <c r="L54" i="7"/>
  <c r="L55" i="7"/>
  <c r="L56" i="7"/>
  <c r="L57" i="7"/>
  <c r="L58" i="7"/>
  <c r="L59" i="7"/>
  <c r="L5" i="7"/>
  <c r="C522" i="13" l="1"/>
  <c r="C521" i="13"/>
  <c r="C520" i="13"/>
  <c r="C519" i="13"/>
  <c r="C518" i="13"/>
  <c r="C517" i="13"/>
  <c r="C516" i="13"/>
  <c r="C515" i="13"/>
  <c r="C514" i="13"/>
  <c r="C513" i="13"/>
  <c r="C512" i="13"/>
  <c r="C511" i="13"/>
  <c r="C510" i="13"/>
  <c r="C509" i="13"/>
  <c r="C508" i="13"/>
  <c r="C507" i="13"/>
  <c r="C506" i="13"/>
  <c r="C505" i="13"/>
  <c r="C504" i="13"/>
  <c r="C503" i="13"/>
  <c r="C502" i="13"/>
  <c r="C501" i="13"/>
  <c r="C500" i="13"/>
  <c r="C499" i="13"/>
  <c r="C498" i="13"/>
  <c r="C497" i="13"/>
  <c r="C496" i="13"/>
  <c r="C495" i="13"/>
  <c r="C494" i="13"/>
  <c r="C493" i="13"/>
  <c r="C492" i="13"/>
  <c r="C491" i="13"/>
  <c r="C490" i="13"/>
  <c r="C489" i="13"/>
  <c r="C488" i="13"/>
  <c r="C487" i="13"/>
  <c r="C486" i="13"/>
  <c r="C485" i="13"/>
  <c r="C484" i="13"/>
  <c r="C483" i="13"/>
  <c r="C482" i="13"/>
  <c r="C481" i="13"/>
  <c r="C480" i="13"/>
  <c r="C479" i="13"/>
  <c r="C478" i="13"/>
  <c r="C477" i="13"/>
  <c r="C476" i="13"/>
  <c r="C475" i="13"/>
  <c r="C474" i="13"/>
  <c r="C473" i="13"/>
  <c r="C472" i="13"/>
  <c r="C471" i="13"/>
  <c r="C470" i="13"/>
  <c r="C469" i="13"/>
  <c r="C468" i="13"/>
  <c r="C467" i="13"/>
  <c r="C466" i="13"/>
  <c r="C465" i="13"/>
  <c r="C464" i="13"/>
  <c r="C463" i="13"/>
  <c r="C462" i="13"/>
  <c r="C461" i="13"/>
  <c r="C460" i="13"/>
  <c r="C459" i="13"/>
  <c r="C458" i="13"/>
  <c r="C457" i="13"/>
  <c r="C456" i="13"/>
  <c r="C455" i="13"/>
  <c r="C454" i="13"/>
  <c r="C453" i="13"/>
  <c r="C452" i="13"/>
  <c r="C451" i="13"/>
  <c r="C450" i="13"/>
  <c r="C449" i="13"/>
  <c r="C448" i="13"/>
  <c r="C447" i="13"/>
  <c r="C446" i="13"/>
  <c r="C445" i="13"/>
  <c r="C444" i="13"/>
  <c r="C443" i="13"/>
  <c r="C442" i="13"/>
  <c r="C441" i="13"/>
  <c r="C440" i="13"/>
  <c r="C439" i="13"/>
  <c r="C438" i="13"/>
  <c r="C437" i="13"/>
  <c r="C436" i="13"/>
  <c r="C435" i="13"/>
  <c r="C434" i="13"/>
  <c r="C433" i="13"/>
  <c r="C432" i="13"/>
  <c r="C431" i="13"/>
  <c r="C430" i="13"/>
  <c r="C429" i="13"/>
  <c r="C428" i="13"/>
  <c r="C427" i="13"/>
  <c r="C426" i="13"/>
  <c r="C425" i="13"/>
  <c r="C424" i="13"/>
  <c r="C423" i="13"/>
  <c r="C422" i="13"/>
  <c r="C421" i="13"/>
  <c r="C420" i="13"/>
  <c r="C419" i="13"/>
  <c r="C418" i="13"/>
  <c r="C417" i="13"/>
  <c r="C416" i="13"/>
  <c r="C415" i="13"/>
  <c r="C414" i="13"/>
  <c r="C413" i="13"/>
  <c r="C412" i="13"/>
  <c r="C411" i="13"/>
  <c r="C410" i="13"/>
  <c r="C409" i="13"/>
  <c r="C408" i="13"/>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2" i="13"/>
  <c r="C381" i="13"/>
  <c r="C380" i="13"/>
  <c r="C379" i="13"/>
  <c r="C378" i="13"/>
  <c r="C377" i="13"/>
  <c r="C376" i="13"/>
  <c r="C375" i="13"/>
  <c r="C374" i="13"/>
  <c r="C373" i="13"/>
  <c r="C372" i="13"/>
  <c r="C371" i="13"/>
  <c r="C370" i="13"/>
  <c r="C369" i="13"/>
  <c r="C368" i="13"/>
  <c r="C367" i="13"/>
  <c r="C366" i="13"/>
  <c r="C365" i="13"/>
  <c r="C364" i="13"/>
  <c r="C363" i="13"/>
  <c r="C362" i="13"/>
  <c r="C361" i="13"/>
  <c r="C360" i="13"/>
  <c r="C359" i="13"/>
  <c r="C358" i="13"/>
  <c r="C357" i="13"/>
  <c r="C356" i="13"/>
  <c r="C355" i="13"/>
  <c r="C354" i="13"/>
  <c r="C353" i="13"/>
  <c r="C352" i="13"/>
  <c r="C351" i="13"/>
  <c r="C350" i="13"/>
  <c r="C349" i="13"/>
  <c r="C348" i="13"/>
  <c r="C347" i="13"/>
  <c r="C346" i="13"/>
  <c r="C345" i="13"/>
  <c r="C344" i="13"/>
  <c r="C343" i="13"/>
  <c r="C342" i="13"/>
  <c r="C341" i="13"/>
  <c r="C340" i="13"/>
  <c r="C339" i="13"/>
  <c r="C338" i="13"/>
  <c r="C337" i="13"/>
  <c r="C336" i="13"/>
  <c r="C335" i="13"/>
  <c r="C334" i="13"/>
  <c r="C333" i="13"/>
  <c r="C332" i="13"/>
  <c r="C331" i="13"/>
  <c r="C330" i="13"/>
  <c r="C329" i="13"/>
  <c r="C328" i="13"/>
  <c r="C327" i="13"/>
  <c r="C326" i="13"/>
  <c r="C325" i="13"/>
  <c r="C324" i="13"/>
  <c r="C323" i="13"/>
  <c r="C322" i="13"/>
  <c r="C321" i="13"/>
  <c r="C320" i="13"/>
  <c r="C319" i="13"/>
  <c r="C318" i="13"/>
  <c r="C317" i="13"/>
  <c r="C316" i="13"/>
  <c r="C315" i="13"/>
  <c r="C314" i="13"/>
  <c r="C313" i="13"/>
  <c r="C312" i="13"/>
  <c r="C311" i="13"/>
  <c r="C310" i="13"/>
  <c r="C309" i="13"/>
  <c r="C308" i="13"/>
  <c r="C307" i="13"/>
  <c r="C306" i="13"/>
  <c r="C305" i="13"/>
  <c r="C304" i="13"/>
  <c r="C303" i="13"/>
  <c r="C302" i="13"/>
  <c r="C301" i="13"/>
  <c r="C300" i="13"/>
  <c r="C299" i="13"/>
  <c r="C298" i="13"/>
  <c r="C297" i="13"/>
  <c r="C296" i="13"/>
  <c r="C295" i="13"/>
  <c r="C294" i="13"/>
  <c r="C293" i="13"/>
  <c r="C292" i="13"/>
  <c r="C291" i="13"/>
  <c r="C290" i="13"/>
  <c r="C289" i="13"/>
  <c r="C288" i="13"/>
  <c r="C287" i="13"/>
  <c r="C286" i="13"/>
  <c r="C285" i="13"/>
  <c r="C284" i="13"/>
  <c r="C283" i="13"/>
  <c r="C282" i="13"/>
  <c r="C281" i="13"/>
  <c r="C280" i="13"/>
  <c r="C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C243" i="13"/>
  <c r="C242" i="13"/>
  <c r="C241" i="13"/>
  <c r="C240" i="13"/>
  <c r="C239" i="13"/>
  <c r="C238" i="13"/>
  <c r="C237" i="13"/>
  <c r="C236" i="13"/>
  <c r="C235" i="13"/>
  <c r="C234" i="13"/>
  <c r="C233" i="13"/>
  <c r="C232" i="13"/>
  <c r="C231" i="13"/>
  <c r="C230" i="13"/>
  <c r="C229" i="13"/>
  <c r="C228" i="13"/>
  <c r="C227" i="13"/>
  <c r="C226" i="13"/>
  <c r="C225" i="13"/>
  <c r="C224" i="13"/>
  <c r="C223" i="13"/>
  <c r="C222" i="13"/>
  <c r="C221" i="13"/>
  <c r="C220" i="13"/>
  <c r="C219" i="13"/>
  <c r="C218" i="13"/>
  <c r="C217" i="13"/>
  <c r="C216" i="13"/>
  <c r="C215" i="13"/>
  <c r="C214" i="13"/>
  <c r="C213" i="13"/>
  <c r="C212" i="13"/>
  <c r="C211" i="13"/>
  <c r="C210" i="13"/>
  <c r="C209" i="13"/>
  <c r="C208" i="13"/>
  <c r="C207" i="13"/>
  <c r="C206" i="13"/>
  <c r="C205" i="13"/>
  <c r="C204" i="13"/>
  <c r="C203" i="13"/>
  <c r="C202" i="13"/>
  <c r="C201" i="13"/>
  <c r="C200" i="13"/>
  <c r="C199" i="13"/>
  <c r="C198" i="13"/>
  <c r="C197" i="13"/>
  <c r="C196" i="13"/>
  <c r="C195" i="13"/>
  <c r="C194" i="13"/>
  <c r="C193" i="13"/>
  <c r="C192" i="13"/>
  <c r="C191" i="13"/>
  <c r="C190" i="13"/>
  <c r="C189" i="13"/>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C161" i="13"/>
  <c r="C160" i="13"/>
  <c r="C159" i="13"/>
  <c r="C158" i="13"/>
  <c r="C157" i="13"/>
  <c r="C156" i="13"/>
  <c r="C155" i="13"/>
  <c r="C154" i="13"/>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B22" i="2"/>
  <c r="M22" i="2" s="1"/>
  <c r="G12" i="2"/>
  <c r="C26" i="8"/>
  <c r="P24" i="8"/>
  <c r="O24" i="8"/>
  <c r="K24" i="8"/>
  <c r="M21" i="8"/>
  <c r="L21" i="8"/>
  <c r="K21" i="8"/>
  <c r="G37" i="12"/>
  <c r="D37" i="12"/>
  <c r="M15" i="12"/>
  <c r="C12" i="12"/>
  <c r="C41" i="12" s="1"/>
  <c r="C9" i="12"/>
  <c r="D8" i="12"/>
  <c r="G14" i="12" s="1"/>
  <c r="M14" i="12" s="1"/>
  <c r="C8" i="12"/>
  <c r="C37" i="12" s="1"/>
  <c r="C41" i="10"/>
  <c r="C12" i="10"/>
  <c r="C42" i="10" s="1"/>
  <c r="C11" i="10"/>
  <c r="C9" i="10"/>
  <c r="C39" i="10" s="1"/>
  <c r="G8" i="10"/>
  <c r="G38" i="10" s="1"/>
  <c r="G66" i="10" s="1"/>
  <c r="G96" i="10" s="1"/>
  <c r="C8" i="10"/>
  <c r="C38" i="10" s="1"/>
  <c r="H60" i="7"/>
  <c r="H59" i="7"/>
  <c r="H58" i="7"/>
  <c r="H57" i="7"/>
  <c r="H56" i="7"/>
  <c r="H55" i="7"/>
  <c r="M54" i="7"/>
  <c r="N54" i="7" s="1"/>
  <c r="H54" i="7"/>
  <c r="H53" i="7"/>
  <c r="H52" i="7"/>
  <c r="I51" i="7"/>
  <c r="L51" i="7" s="1"/>
  <c r="H51" i="7"/>
  <c r="H50" i="7"/>
  <c r="H49" i="7"/>
  <c r="H47" i="7"/>
  <c r="H46" i="7"/>
  <c r="H45" i="7"/>
  <c r="M44" i="7"/>
  <c r="N44" i="7" s="1"/>
  <c r="H44" i="7"/>
  <c r="H43" i="7"/>
  <c r="H42" i="7"/>
  <c r="H41" i="7"/>
  <c r="H40" i="7"/>
  <c r="H39" i="7"/>
  <c r="H38" i="7"/>
  <c r="H37" i="7"/>
  <c r="M36" i="7"/>
  <c r="N36" i="7" s="1"/>
  <c r="H36" i="7"/>
  <c r="H35" i="7"/>
  <c r="H33" i="7"/>
  <c r="H32" i="7"/>
  <c r="H31" i="7"/>
  <c r="H30" i="7"/>
  <c r="M29" i="7"/>
  <c r="N29" i="7" s="1"/>
  <c r="H29" i="7"/>
  <c r="H28" i="7"/>
  <c r="H27" i="7"/>
  <c r="I26" i="7"/>
  <c r="H26" i="7"/>
  <c r="H25" i="7"/>
  <c r="H24" i="7"/>
  <c r="H21" i="7"/>
  <c r="M19" i="7"/>
  <c r="N19" i="7" s="1"/>
  <c r="H18" i="7"/>
  <c r="H17" i="7"/>
  <c r="H16" i="7"/>
  <c r="H15" i="7"/>
  <c r="H14" i="7"/>
  <c r="H12" i="7"/>
  <c r="M11" i="7"/>
  <c r="N11" i="7" s="1"/>
  <c r="H11" i="7"/>
  <c r="H10" i="7"/>
  <c r="H9" i="7"/>
  <c r="H8" i="7"/>
  <c r="H7" i="7"/>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H5" i="7"/>
  <c r="M1" i="7"/>
  <c r="M58" i="7" s="1"/>
  <c r="N58" i="7" s="1"/>
  <c r="G398" i="1"/>
  <c r="G397" i="1"/>
  <c r="G396" i="1"/>
  <c r="G395" i="1"/>
  <c r="G394" i="1"/>
  <c r="G393" i="1"/>
  <c r="G391" i="1"/>
  <c r="G386" i="1"/>
  <c r="G385" i="1"/>
  <c r="G384" i="1"/>
  <c r="G383" i="1"/>
  <c r="G381" i="1"/>
  <c r="G380" i="1"/>
  <c r="G376" i="1"/>
  <c r="G375" i="1"/>
  <c r="E14" i="2"/>
  <c r="G316" i="1"/>
  <c r="G315" i="1"/>
  <c r="G314" i="1"/>
  <c r="G313" i="1"/>
  <c r="G312" i="1"/>
  <c r="G311" i="1"/>
  <c r="G308" i="1"/>
  <c r="G305" i="1"/>
  <c r="G304" i="1"/>
  <c r="G303" i="1"/>
  <c r="G300" i="1"/>
  <c r="G298" i="1"/>
  <c r="G297" i="1"/>
  <c r="G295" i="1"/>
  <c r="G294" i="1"/>
  <c r="G289" i="1"/>
  <c r="G288" i="1"/>
  <c r="G287" i="1"/>
  <c r="G286" i="1"/>
  <c r="G284" i="1"/>
  <c r="G283" i="1"/>
  <c r="G282" i="1"/>
  <c r="G280" i="1"/>
  <c r="G278" i="1"/>
  <c r="G277" i="1"/>
  <c r="G276" i="1"/>
  <c r="G275" i="1"/>
  <c r="G274" i="1"/>
  <c r="G273" i="1"/>
  <c r="G272" i="1"/>
  <c r="G271" i="1"/>
  <c r="G269" i="1"/>
  <c r="G266" i="1"/>
  <c r="G259" i="1"/>
  <c r="G258" i="1"/>
  <c r="G257" i="1"/>
  <c r="G253" i="1"/>
  <c r="G251" i="1"/>
  <c r="G250" i="1"/>
  <c r="G248" i="1"/>
  <c r="G239" i="1"/>
  <c r="G236" i="1"/>
  <c r="G235" i="1"/>
  <c r="G230" i="1"/>
  <c r="G227" i="1"/>
  <c r="G226" i="1"/>
  <c r="G225" i="1"/>
  <c r="G224" i="1"/>
  <c r="G223" i="1"/>
  <c r="G221" i="1"/>
  <c r="G217" i="1"/>
  <c r="G215" i="1"/>
  <c r="G212" i="1"/>
  <c r="G209" i="1"/>
  <c r="G207" i="1"/>
  <c r="G206" i="1"/>
  <c r="G205" i="1"/>
  <c r="G204" i="1"/>
  <c r="G203" i="1"/>
  <c r="G202" i="1"/>
  <c r="G199" i="1"/>
  <c r="G194" i="1"/>
  <c r="G192" i="1"/>
  <c r="G190" i="1"/>
  <c r="G189" i="1"/>
  <c r="G188" i="1"/>
  <c r="G187" i="1"/>
  <c r="G186" i="1"/>
  <c r="G185" i="1"/>
  <c r="G182" i="1"/>
  <c r="G180" i="1"/>
  <c r="G177" i="1"/>
  <c r="G176" i="1"/>
  <c r="G174" i="1"/>
  <c r="G173" i="1"/>
  <c r="G172" i="1"/>
  <c r="G171" i="1"/>
  <c r="G293" i="1"/>
  <c r="G290" i="1"/>
  <c r="G164" i="1"/>
  <c r="G162" i="1"/>
  <c r="G161" i="1"/>
  <c r="G160" i="1"/>
  <c r="G159" i="1"/>
  <c r="G158" i="1"/>
  <c r="G157" i="1"/>
  <c r="G156" i="1"/>
  <c r="G155" i="1"/>
  <c r="G154" i="1"/>
  <c r="G152" i="1"/>
  <c r="K151" i="1"/>
  <c r="G151" i="1"/>
  <c r="G150" i="1"/>
  <c r="G149" i="1"/>
  <c r="G148" i="1"/>
  <c r="G147" i="1"/>
  <c r="G146" i="1"/>
  <c r="G144" i="1"/>
  <c r="G141" i="1"/>
  <c r="G140" i="1"/>
  <c r="G135" i="1"/>
  <c r="G134" i="1"/>
  <c r="G132" i="1"/>
  <c r="G130" i="1"/>
  <c r="G128" i="1"/>
  <c r="G122" i="1"/>
  <c r="G120" i="1"/>
  <c r="G118" i="1"/>
  <c r="G117" i="1"/>
  <c r="G115" i="1"/>
  <c r="G111" i="1"/>
  <c r="G110" i="1"/>
  <c r="G108" i="1"/>
  <c r="G104" i="1"/>
  <c r="G103" i="1"/>
  <c r="G102" i="1"/>
  <c r="G101" i="1"/>
  <c r="G100" i="1"/>
  <c r="G98" i="1"/>
  <c r="G96" i="1"/>
  <c r="G94" i="1"/>
  <c r="G92" i="1"/>
  <c r="G91" i="1"/>
  <c r="G87" i="1"/>
  <c r="G85" i="1"/>
  <c r="G84" i="1"/>
  <c r="G79" i="1"/>
  <c r="G75" i="1"/>
  <c r="G74" i="1"/>
  <c r="G72" i="1"/>
  <c r="G64" i="1"/>
  <c r="G63" i="1"/>
  <c r="G61" i="1"/>
  <c r="G60" i="1"/>
  <c r="G59" i="1"/>
  <c r="G56" i="1"/>
  <c r="G55" i="1"/>
  <c r="G54" i="1"/>
  <c r="G53" i="1"/>
  <c r="G52" i="1"/>
  <c r="G51" i="1"/>
  <c r="G50" i="1"/>
  <c r="G48" i="1"/>
  <c r="G47" i="1"/>
  <c r="G44" i="1"/>
  <c r="G43" i="1"/>
  <c r="K42" i="1"/>
  <c r="G40" i="1"/>
  <c r="G39" i="1"/>
  <c r="G36" i="1"/>
  <c r="G34" i="1"/>
  <c r="G32" i="1"/>
  <c r="G30" i="1"/>
  <c r="G29" i="1"/>
  <c r="G28" i="1"/>
  <c r="G27" i="1"/>
  <c r="G26" i="1"/>
  <c r="G24" i="1"/>
  <c r="G21" i="1"/>
  <c r="G20" i="1"/>
  <c r="G17" i="1"/>
  <c r="G15" i="1"/>
  <c r="G14" i="1"/>
  <c r="G9" i="1"/>
  <c r="G8" i="1"/>
  <c r="G7" i="1"/>
  <c r="G6" i="1"/>
  <c r="G5" i="1"/>
  <c r="G170" i="1"/>
  <c r="G169" i="1"/>
  <c r="G168" i="1"/>
  <c r="G167" i="1"/>
  <c r="G166" i="1"/>
  <c r="G165" i="1"/>
  <c r="L517" i="5"/>
  <c r="K517" i="5"/>
  <c r="L516" i="5"/>
  <c r="K516" i="5"/>
  <c r="L515" i="5"/>
  <c r="K515" i="5"/>
  <c r="L514" i="5"/>
  <c r="K514" i="5"/>
  <c r="L513" i="5"/>
  <c r="K513" i="5"/>
  <c r="L512" i="5"/>
  <c r="K512" i="5"/>
  <c r="L511" i="5"/>
  <c r="K511" i="5"/>
  <c r="L510" i="5"/>
  <c r="K510" i="5"/>
  <c r="L509" i="5"/>
  <c r="K509" i="5"/>
  <c r="L508" i="5"/>
  <c r="K508" i="5"/>
  <c r="L507" i="5"/>
  <c r="K507" i="5"/>
  <c r="L506" i="5"/>
  <c r="K506" i="5"/>
  <c r="L505" i="5"/>
  <c r="K505" i="5"/>
  <c r="L504" i="5"/>
  <c r="K504" i="5"/>
  <c r="L503" i="5"/>
  <c r="K503" i="5"/>
  <c r="L502" i="5"/>
  <c r="K502" i="5"/>
  <c r="L501" i="5"/>
  <c r="K501" i="5"/>
  <c r="L500" i="5"/>
  <c r="K500" i="5"/>
  <c r="L499" i="5"/>
  <c r="K499" i="5"/>
  <c r="L498" i="5"/>
  <c r="K498" i="5"/>
  <c r="L497" i="5"/>
  <c r="K497" i="5"/>
  <c r="L496" i="5"/>
  <c r="K496" i="5"/>
  <c r="L495" i="5"/>
  <c r="K495" i="5"/>
  <c r="L494" i="5"/>
  <c r="K494" i="5"/>
  <c r="L493" i="5"/>
  <c r="K493" i="5"/>
  <c r="L492" i="5"/>
  <c r="K492" i="5"/>
  <c r="L491" i="5"/>
  <c r="K491" i="5"/>
  <c r="L490" i="5"/>
  <c r="K490" i="5"/>
  <c r="L489" i="5"/>
  <c r="K489" i="5"/>
  <c r="L488" i="5"/>
  <c r="K488" i="5"/>
  <c r="L487" i="5"/>
  <c r="K487" i="5"/>
  <c r="L486" i="5"/>
  <c r="K486" i="5"/>
  <c r="L485" i="5"/>
  <c r="K485" i="5"/>
  <c r="L484" i="5"/>
  <c r="K484" i="5"/>
  <c r="L483" i="5"/>
  <c r="K483" i="5"/>
  <c r="L482" i="5"/>
  <c r="K482" i="5"/>
  <c r="L481" i="5"/>
  <c r="K481" i="5"/>
  <c r="L480" i="5"/>
  <c r="K480" i="5"/>
  <c r="L479" i="5"/>
  <c r="K479" i="5"/>
  <c r="L478" i="5"/>
  <c r="K478" i="5"/>
  <c r="L477" i="5"/>
  <c r="K477" i="5"/>
  <c r="L476" i="5"/>
  <c r="K476" i="5"/>
  <c r="L475" i="5"/>
  <c r="K475" i="5"/>
  <c r="L474" i="5"/>
  <c r="K474" i="5"/>
  <c r="L473" i="5"/>
  <c r="K473" i="5"/>
  <c r="L472" i="5"/>
  <c r="K472" i="5"/>
  <c r="L471" i="5"/>
  <c r="K471" i="5"/>
  <c r="L470" i="5"/>
  <c r="K470" i="5"/>
  <c r="L469" i="5"/>
  <c r="K469" i="5"/>
  <c r="L468" i="5"/>
  <c r="K468" i="5"/>
  <c r="L467" i="5"/>
  <c r="K467" i="5"/>
  <c r="L466" i="5"/>
  <c r="K466" i="5"/>
  <c r="L465" i="5"/>
  <c r="K465" i="5"/>
  <c r="L464" i="5"/>
  <c r="K464" i="5"/>
  <c r="L463" i="5"/>
  <c r="K463" i="5"/>
  <c r="L462" i="5"/>
  <c r="K462" i="5"/>
  <c r="L461" i="5"/>
  <c r="K461" i="5"/>
  <c r="L460" i="5"/>
  <c r="K460" i="5"/>
  <c r="L459" i="5"/>
  <c r="K459" i="5"/>
  <c r="L458" i="5"/>
  <c r="K458" i="5"/>
  <c r="L457" i="5"/>
  <c r="K457" i="5"/>
  <c r="L456" i="5"/>
  <c r="K456" i="5"/>
  <c r="L455" i="5"/>
  <c r="K455" i="5"/>
  <c r="L454" i="5"/>
  <c r="K454" i="5"/>
  <c r="L453" i="5"/>
  <c r="K453" i="5"/>
  <c r="L452" i="5"/>
  <c r="K452" i="5"/>
  <c r="L451" i="5"/>
  <c r="K451" i="5"/>
  <c r="L450" i="5"/>
  <c r="K450" i="5"/>
  <c r="L449" i="5"/>
  <c r="K449" i="5"/>
  <c r="L448" i="5"/>
  <c r="K448" i="5"/>
  <c r="L447" i="5"/>
  <c r="K447" i="5"/>
  <c r="L446" i="5"/>
  <c r="K446" i="5"/>
  <c r="L445" i="5"/>
  <c r="K445" i="5"/>
  <c r="L444" i="5"/>
  <c r="K444" i="5"/>
  <c r="L443" i="5"/>
  <c r="K443" i="5"/>
  <c r="L442" i="5"/>
  <c r="K442" i="5"/>
  <c r="L441" i="5"/>
  <c r="K441" i="5"/>
  <c r="L440" i="5"/>
  <c r="K440" i="5"/>
  <c r="L439" i="5"/>
  <c r="K439" i="5"/>
  <c r="L438" i="5"/>
  <c r="K438" i="5"/>
  <c r="L437" i="5"/>
  <c r="K437" i="5"/>
  <c r="L436" i="5"/>
  <c r="K436" i="5"/>
  <c r="L435" i="5"/>
  <c r="K435" i="5"/>
  <c r="L434" i="5"/>
  <c r="K434" i="5"/>
  <c r="L433" i="5"/>
  <c r="K433" i="5"/>
  <c r="L432" i="5"/>
  <c r="K432" i="5"/>
  <c r="L431" i="5"/>
  <c r="K431" i="5"/>
  <c r="L430" i="5"/>
  <c r="K430" i="5"/>
  <c r="L429" i="5"/>
  <c r="K429" i="5"/>
  <c r="L428" i="5"/>
  <c r="K428" i="5"/>
  <c r="L427" i="5"/>
  <c r="K427" i="5"/>
  <c r="L426" i="5"/>
  <c r="K426" i="5"/>
  <c r="L425" i="5"/>
  <c r="K425" i="5"/>
  <c r="L424" i="5"/>
  <c r="K424" i="5"/>
  <c r="L423" i="5"/>
  <c r="K423" i="5"/>
  <c r="L422" i="5"/>
  <c r="K422" i="5"/>
  <c r="L421" i="5"/>
  <c r="K421" i="5"/>
  <c r="L420" i="5"/>
  <c r="K420" i="5"/>
  <c r="L419" i="5"/>
  <c r="K419" i="5"/>
  <c r="L418" i="5"/>
  <c r="K418" i="5"/>
  <c r="L417" i="5"/>
  <c r="K417" i="5"/>
  <c r="L416" i="5"/>
  <c r="K416" i="5"/>
  <c r="L415" i="5"/>
  <c r="K415" i="5"/>
  <c r="L414" i="5"/>
  <c r="K414" i="5"/>
  <c r="L413" i="5"/>
  <c r="K413" i="5"/>
  <c r="L412" i="5"/>
  <c r="K412" i="5"/>
  <c r="L411" i="5"/>
  <c r="K411" i="5"/>
  <c r="L410" i="5"/>
  <c r="K410" i="5"/>
  <c r="L409" i="5"/>
  <c r="K409" i="5"/>
  <c r="L408" i="5"/>
  <c r="K408" i="5"/>
  <c r="L407" i="5"/>
  <c r="K407" i="5"/>
  <c r="L406" i="5"/>
  <c r="K406" i="5"/>
  <c r="L405" i="5"/>
  <c r="K405" i="5"/>
  <c r="L404" i="5"/>
  <c r="K404" i="5"/>
  <c r="L403" i="5"/>
  <c r="K403" i="5"/>
  <c r="L402" i="5"/>
  <c r="K402" i="5"/>
  <c r="L401" i="5"/>
  <c r="K401" i="5"/>
  <c r="L400" i="5"/>
  <c r="K400" i="5"/>
  <c r="L399" i="5"/>
  <c r="K399" i="5"/>
  <c r="L398" i="5"/>
  <c r="K398" i="5"/>
  <c r="L397" i="5"/>
  <c r="K397" i="5"/>
  <c r="L396" i="5"/>
  <c r="K396" i="5"/>
  <c r="L395" i="5"/>
  <c r="K395" i="5"/>
  <c r="L394" i="5"/>
  <c r="K394" i="5"/>
  <c r="L393" i="5"/>
  <c r="K393" i="5"/>
  <c r="L392" i="5"/>
  <c r="K392" i="5"/>
  <c r="L391" i="5"/>
  <c r="K391" i="5"/>
  <c r="L390" i="5"/>
  <c r="K390" i="5"/>
  <c r="L389" i="5"/>
  <c r="K389" i="5"/>
  <c r="L388" i="5"/>
  <c r="K388" i="5"/>
  <c r="L387" i="5"/>
  <c r="K387" i="5"/>
  <c r="L386" i="5"/>
  <c r="K386" i="5"/>
  <c r="L385" i="5"/>
  <c r="K385" i="5"/>
  <c r="L384" i="5"/>
  <c r="K384" i="5"/>
  <c r="L383" i="5"/>
  <c r="K383" i="5"/>
  <c r="L382" i="5"/>
  <c r="K382" i="5"/>
  <c r="L381" i="5"/>
  <c r="K381" i="5"/>
  <c r="L380" i="5"/>
  <c r="K380" i="5"/>
  <c r="L379" i="5"/>
  <c r="K379" i="5"/>
  <c r="L378" i="5"/>
  <c r="K378" i="5"/>
  <c r="L377" i="5"/>
  <c r="K377" i="5"/>
  <c r="L376" i="5"/>
  <c r="K376" i="5"/>
  <c r="L375" i="5"/>
  <c r="K375" i="5"/>
  <c r="L374" i="5"/>
  <c r="K374" i="5"/>
  <c r="L373" i="5"/>
  <c r="K373" i="5"/>
  <c r="L372" i="5"/>
  <c r="K372" i="5"/>
  <c r="L371" i="5"/>
  <c r="K371" i="5"/>
  <c r="L370" i="5"/>
  <c r="K370" i="5"/>
  <c r="L369" i="5"/>
  <c r="K369" i="5"/>
  <c r="L368" i="5"/>
  <c r="K368" i="5"/>
  <c r="L367" i="5"/>
  <c r="K367" i="5"/>
  <c r="L366" i="5"/>
  <c r="K366" i="5"/>
  <c r="L365" i="5"/>
  <c r="K365" i="5"/>
  <c r="L364" i="5"/>
  <c r="K364" i="5"/>
  <c r="L363" i="5"/>
  <c r="K363" i="5"/>
  <c r="L362" i="5"/>
  <c r="K362" i="5"/>
  <c r="L361" i="5"/>
  <c r="K361" i="5"/>
  <c r="L360" i="5"/>
  <c r="K360" i="5"/>
  <c r="L359" i="5"/>
  <c r="K359" i="5"/>
  <c r="L358" i="5"/>
  <c r="K358" i="5"/>
  <c r="L357" i="5"/>
  <c r="K357" i="5"/>
  <c r="L356" i="5"/>
  <c r="K356" i="5"/>
  <c r="L355" i="5"/>
  <c r="K355" i="5"/>
  <c r="L354" i="5"/>
  <c r="K354" i="5"/>
  <c r="L353" i="5"/>
  <c r="K353" i="5"/>
  <c r="L352" i="5"/>
  <c r="K352" i="5"/>
  <c r="L351" i="5"/>
  <c r="K351" i="5"/>
  <c r="L350" i="5"/>
  <c r="K350" i="5"/>
  <c r="L349" i="5"/>
  <c r="K349" i="5"/>
  <c r="L348" i="5"/>
  <c r="K348" i="5"/>
  <c r="L347" i="5"/>
  <c r="K347" i="5"/>
  <c r="L346" i="5"/>
  <c r="K346" i="5"/>
  <c r="L345" i="5"/>
  <c r="K345" i="5"/>
  <c r="L344" i="5"/>
  <c r="K344" i="5"/>
  <c r="L343" i="5"/>
  <c r="K343" i="5"/>
  <c r="L342" i="5"/>
  <c r="K342" i="5"/>
  <c r="L341" i="5"/>
  <c r="K341" i="5"/>
  <c r="L340" i="5"/>
  <c r="K340" i="5"/>
  <c r="L339" i="5"/>
  <c r="K339" i="5"/>
  <c r="L338" i="5"/>
  <c r="K338" i="5"/>
  <c r="L337" i="5"/>
  <c r="K337" i="5"/>
  <c r="L336" i="5"/>
  <c r="K336" i="5"/>
  <c r="L335" i="5"/>
  <c r="K335" i="5"/>
  <c r="L334" i="5"/>
  <c r="K334" i="5"/>
  <c r="L333" i="5"/>
  <c r="K333" i="5"/>
  <c r="L332" i="5"/>
  <c r="K332" i="5"/>
  <c r="L331" i="5"/>
  <c r="K331" i="5"/>
  <c r="L330" i="5"/>
  <c r="K330" i="5"/>
  <c r="L329" i="5"/>
  <c r="K329" i="5"/>
  <c r="L328" i="5"/>
  <c r="K328" i="5"/>
  <c r="L327" i="5"/>
  <c r="K327" i="5"/>
  <c r="L326" i="5"/>
  <c r="K326" i="5"/>
  <c r="L325" i="5"/>
  <c r="K325" i="5"/>
  <c r="L324" i="5"/>
  <c r="K324" i="5"/>
  <c r="L323" i="5"/>
  <c r="K323" i="5"/>
  <c r="L322" i="5"/>
  <c r="K322" i="5"/>
  <c r="L321" i="5"/>
  <c r="K321" i="5"/>
  <c r="L320" i="5"/>
  <c r="K320" i="5"/>
  <c r="L319" i="5"/>
  <c r="K319" i="5"/>
  <c r="L318" i="5"/>
  <c r="K318" i="5"/>
  <c r="L317" i="5"/>
  <c r="K317" i="5"/>
  <c r="L316" i="5"/>
  <c r="K316" i="5"/>
  <c r="L315" i="5"/>
  <c r="K315" i="5"/>
  <c r="L314" i="5"/>
  <c r="K314" i="5"/>
  <c r="L313" i="5"/>
  <c r="K313" i="5"/>
  <c r="L312" i="5"/>
  <c r="K312" i="5"/>
  <c r="L311" i="5"/>
  <c r="K311" i="5"/>
  <c r="L310" i="5"/>
  <c r="K310" i="5"/>
  <c r="L309" i="5"/>
  <c r="K309" i="5"/>
  <c r="L308" i="5"/>
  <c r="K308" i="5"/>
  <c r="L307" i="5"/>
  <c r="K307" i="5"/>
  <c r="L306" i="5"/>
  <c r="K306" i="5"/>
  <c r="L305" i="5"/>
  <c r="K305" i="5"/>
  <c r="L304" i="5"/>
  <c r="K304" i="5"/>
  <c r="L303" i="5"/>
  <c r="K303" i="5"/>
  <c r="L302" i="5"/>
  <c r="K302" i="5"/>
  <c r="L301" i="5"/>
  <c r="K301" i="5"/>
  <c r="L300" i="5"/>
  <c r="K300" i="5"/>
  <c r="L299" i="5"/>
  <c r="K299" i="5"/>
  <c r="L298" i="5"/>
  <c r="K298" i="5"/>
  <c r="L297" i="5"/>
  <c r="K297" i="5"/>
  <c r="L296" i="5"/>
  <c r="K296" i="5"/>
  <c r="L295" i="5"/>
  <c r="K295" i="5"/>
  <c r="L294" i="5"/>
  <c r="K294" i="5"/>
  <c r="L293" i="5"/>
  <c r="K293" i="5"/>
  <c r="L292" i="5"/>
  <c r="K292" i="5"/>
  <c r="L291" i="5"/>
  <c r="K291" i="5"/>
  <c r="L290" i="5"/>
  <c r="K290" i="5"/>
  <c r="L289" i="5"/>
  <c r="K289" i="5"/>
  <c r="L288" i="5"/>
  <c r="K288" i="5"/>
  <c r="L287" i="5"/>
  <c r="K287" i="5"/>
  <c r="L286" i="5"/>
  <c r="K286" i="5"/>
  <c r="L285" i="5"/>
  <c r="K285" i="5"/>
  <c r="L284" i="5"/>
  <c r="K284" i="5"/>
  <c r="L283" i="5"/>
  <c r="K283" i="5"/>
  <c r="L282" i="5"/>
  <c r="K282" i="5"/>
  <c r="L281" i="5"/>
  <c r="K281" i="5"/>
  <c r="L280" i="5"/>
  <c r="K280" i="5"/>
  <c r="L279" i="5"/>
  <c r="K279" i="5"/>
  <c r="L278" i="5"/>
  <c r="K278" i="5"/>
  <c r="L277" i="5"/>
  <c r="K277" i="5"/>
  <c r="L276" i="5"/>
  <c r="K276" i="5"/>
  <c r="L275" i="5"/>
  <c r="K275" i="5"/>
  <c r="L274" i="5"/>
  <c r="K274" i="5"/>
  <c r="L273" i="5"/>
  <c r="K273" i="5"/>
  <c r="L272" i="5"/>
  <c r="K272" i="5"/>
  <c r="L271" i="5"/>
  <c r="K271" i="5"/>
  <c r="L270" i="5"/>
  <c r="K270" i="5"/>
  <c r="L269" i="5"/>
  <c r="K269" i="5"/>
  <c r="L268" i="5"/>
  <c r="K268" i="5"/>
  <c r="L267" i="5"/>
  <c r="K267" i="5"/>
  <c r="L266" i="5"/>
  <c r="K266" i="5"/>
  <c r="L265" i="5"/>
  <c r="K265" i="5"/>
  <c r="L264" i="5"/>
  <c r="K264" i="5"/>
  <c r="L263" i="5"/>
  <c r="K263" i="5"/>
  <c r="L262" i="5"/>
  <c r="K262" i="5"/>
  <c r="L261" i="5"/>
  <c r="K261" i="5"/>
  <c r="L260" i="5"/>
  <c r="K260" i="5"/>
  <c r="L259" i="5"/>
  <c r="K259" i="5"/>
  <c r="L258" i="5"/>
  <c r="K258" i="5"/>
  <c r="L257" i="5"/>
  <c r="K257" i="5"/>
  <c r="L256" i="5"/>
  <c r="K256" i="5"/>
  <c r="L255" i="5"/>
  <c r="K255" i="5"/>
  <c r="L254" i="5"/>
  <c r="K254" i="5"/>
  <c r="L253" i="5"/>
  <c r="K253" i="5"/>
  <c r="L252" i="5"/>
  <c r="K252" i="5"/>
  <c r="L251" i="5"/>
  <c r="K251" i="5"/>
  <c r="L250" i="5"/>
  <c r="K250" i="5"/>
  <c r="L249" i="5"/>
  <c r="K249" i="5"/>
  <c r="L248" i="5"/>
  <c r="K248" i="5"/>
  <c r="L247" i="5"/>
  <c r="K247" i="5"/>
  <c r="L246" i="5"/>
  <c r="K246" i="5"/>
  <c r="L245" i="5"/>
  <c r="K245" i="5"/>
  <c r="L244" i="5"/>
  <c r="K244" i="5"/>
  <c r="L243" i="5"/>
  <c r="K243" i="5"/>
  <c r="L242" i="5"/>
  <c r="K242" i="5"/>
  <c r="L241" i="5"/>
  <c r="K241" i="5"/>
  <c r="L240" i="5"/>
  <c r="K240" i="5"/>
  <c r="L239" i="5"/>
  <c r="K239" i="5"/>
  <c r="L238" i="5"/>
  <c r="K238" i="5"/>
  <c r="L237" i="5"/>
  <c r="K237" i="5"/>
  <c r="L236" i="5"/>
  <c r="K236" i="5"/>
  <c r="L235" i="5"/>
  <c r="K235" i="5"/>
  <c r="L234" i="5"/>
  <c r="K234" i="5"/>
  <c r="L233" i="5"/>
  <c r="K233" i="5"/>
  <c r="L232" i="5"/>
  <c r="K232" i="5"/>
  <c r="L231" i="5"/>
  <c r="K231" i="5"/>
  <c r="L230" i="5"/>
  <c r="K230" i="5"/>
  <c r="L229" i="5"/>
  <c r="K229" i="5"/>
  <c r="L228" i="5"/>
  <c r="K228" i="5"/>
  <c r="L227" i="5"/>
  <c r="K227" i="5"/>
  <c r="L226" i="5"/>
  <c r="K226" i="5"/>
  <c r="L225" i="5"/>
  <c r="K225" i="5"/>
  <c r="L224" i="5"/>
  <c r="K224" i="5"/>
  <c r="L223" i="5"/>
  <c r="K223" i="5"/>
  <c r="L222" i="5"/>
  <c r="K222" i="5"/>
  <c r="L221" i="5"/>
  <c r="K221" i="5"/>
  <c r="L220" i="5"/>
  <c r="K220" i="5"/>
  <c r="L219" i="5"/>
  <c r="K219" i="5"/>
  <c r="L218" i="5"/>
  <c r="K218" i="5"/>
  <c r="L217" i="5"/>
  <c r="K217" i="5"/>
  <c r="L216" i="5"/>
  <c r="K216" i="5"/>
  <c r="L215" i="5"/>
  <c r="K215" i="5"/>
  <c r="L214" i="5"/>
  <c r="K214" i="5"/>
  <c r="L213" i="5"/>
  <c r="K213" i="5"/>
  <c r="L212" i="5"/>
  <c r="K212" i="5"/>
  <c r="L211" i="5"/>
  <c r="K211" i="5"/>
  <c r="L210" i="5"/>
  <c r="K210" i="5"/>
  <c r="L209" i="5"/>
  <c r="K209" i="5"/>
  <c r="L208" i="5"/>
  <c r="K208" i="5"/>
  <c r="L207" i="5"/>
  <c r="K207" i="5"/>
  <c r="L206" i="5"/>
  <c r="K206" i="5"/>
  <c r="L205" i="5"/>
  <c r="K205" i="5"/>
  <c r="L204" i="5"/>
  <c r="K204" i="5"/>
  <c r="L203" i="5"/>
  <c r="K203" i="5"/>
  <c r="L202" i="5"/>
  <c r="K202" i="5"/>
  <c r="L201" i="5"/>
  <c r="K201" i="5"/>
  <c r="L200" i="5"/>
  <c r="K200" i="5"/>
  <c r="L199" i="5"/>
  <c r="K199" i="5"/>
  <c r="L198" i="5"/>
  <c r="K198" i="5"/>
  <c r="L197" i="5"/>
  <c r="K197" i="5"/>
  <c r="L196" i="5"/>
  <c r="K196" i="5"/>
  <c r="L195" i="5"/>
  <c r="K195" i="5"/>
  <c r="L194" i="5"/>
  <c r="K194" i="5"/>
  <c r="L193" i="5"/>
  <c r="K193" i="5"/>
  <c r="L192" i="5"/>
  <c r="K192" i="5"/>
  <c r="L191" i="5"/>
  <c r="K191" i="5"/>
  <c r="L190" i="5"/>
  <c r="K190" i="5"/>
  <c r="L189" i="5"/>
  <c r="K189" i="5"/>
  <c r="L188" i="5"/>
  <c r="K188" i="5"/>
  <c r="L187" i="5"/>
  <c r="K187" i="5"/>
  <c r="L186" i="5"/>
  <c r="K186" i="5"/>
  <c r="L185" i="5"/>
  <c r="K185" i="5"/>
  <c r="L184" i="5"/>
  <c r="K184" i="5"/>
  <c r="L183" i="5"/>
  <c r="K183" i="5"/>
  <c r="L182" i="5"/>
  <c r="K182" i="5"/>
  <c r="L181" i="5"/>
  <c r="K181" i="5"/>
  <c r="L180" i="5"/>
  <c r="K180" i="5"/>
  <c r="L179" i="5"/>
  <c r="K179" i="5"/>
  <c r="L178" i="5"/>
  <c r="K178" i="5"/>
  <c r="L177" i="5"/>
  <c r="K177" i="5"/>
  <c r="L176" i="5"/>
  <c r="K176" i="5"/>
  <c r="L175" i="5"/>
  <c r="K175" i="5"/>
  <c r="L174" i="5"/>
  <c r="K174" i="5"/>
  <c r="L173" i="5"/>
  <c r="K173" i="5"/>
  <c r="L172" i="5"/>
  <c r="K172" i="5"/>
  <c r="L171" i="5"/>
  <c r="K171" i="5"/>
  <c r="L170" i="5"/>
  <c r="K170" i="5"/>
  <c r="L169" i="5"/>
  <c r="K169" i="5"/>
  <c r="L168" i="5"/>
  <c r="K168" i="5"/>
  <c r="L167" i="5"/>
  <c r="K167" i="5"/>
  <c r="L166" i="5"/>
  <c r="K166" i="5"/>
  <c r="L165" i="5"/>
  <c r="K165" i="5"/>
  <c r="L164" i="5"/>
  <c r="K164" i="5"/>
  <c r="L163" i="5"/>
  <c r="K163" i="5"/>
  <c r="L162" i="5"/>
  <c r="K162" i="5"/>
  <c r="L161" i="5"/>
  <c r="K161" i="5"/>
  <c r="L160" i="5"/>
  <c r="K160" i="5"/>
  <c r="L159" i="5"/>
  <c r="K159" i="5"/>
  <c r="L158" i="5"/>
  <c r="K158" i="5"/>
  <c r="L157" i="5"/>
  <c r="K157" i="5"/>
  <c r="L156" i="5"/>
  <c r="K156" i="5"/>
  <c r="L155" i="5"/>
  <c r="K155" i="5"/>
  <c r="L154" i="5"/>
  <c r="K154" i="5"/>
  <c r="L153" i="5"/>
  <c r="K153" i="5"/>
  <c r="L152" i="5"/>
  <c r="K152" i="5"/>
  <c r="L151" i="5"/>
  <c r="K151" i="5"/>
  <c r="L150" i="5"/>
  <c r="K150" i="5"/>
  <c r="L149" i="5"/>
  <c r="K149" i="5"/>
  <c r="L148" i="5"/>
  <c r="K148" i="5"/>
  <c r="L147" i="5"/>
  <c r="K147" i="5"/>
  <c r="L146" i="5"/>
  <c r="K146" i="5"/>
  <c r="L145" i="5"/>
  <c r="K145" i="5"/>
  <c r="L144" i="5"/>
  <c r="K144" i="5"/>
  <c r="L143" i="5"/>
  <c r="K143" i="5"/>
  <c r="L142" i="5"/>
  <c r="K142" i="5"/>
  <c r="L141" i="5"/>
  <c r="K141" i="5"/>
  <c r="L140" i="5"/>
  <c r="K140" i="5"/>
  <c r="L139" i="5"/>
  <c r="K139" i="5"/>
  <c r="L138" i="5"/>
  <c r="K138" i="5"/>
  <c r="L137" i="5"/>
  <c r="K137" i="5"/>
  <c r="L136" i="5"/>
  <c r="K136" i="5"/>
  <c r="L135" i="5"/>
  <c r="K135" i="5"/>
  <c r="L134" i="5"/>
  <c r="K134" i="5"/>
  <c r="L133" i="5"/>
  <c r="K133" i="5"/>
  <c r="L132" i="5"/>
  <c r="K132" i="5"/>
  <c r="L131" i="5"/>
  <c r="K131" i="5"/>
  <c r="L130" i="5"/>
  <c r="K130" i="5"/>
  <c r="L129" i="5"/>
  <c r="K129" i="5"/>
  <c r="L128" i="5"/>
  <c r="K128" i="5"/>
  <c r="L127" i="5"/>
  <c r="K127" i="5"/>
  <c r="L126" i="5"/>
  <c r="K126" i="5"/>
  <c r="L125" i="5"/>
  <c r="K125" i="5"/>
  <c r="L124" i="5"/>
  <c r="K124" i="5"/>
  <c r="L123" i="5"/>
  <c r="K123" i="5"/>
  <c r="L122" i="5"/>
  <c r="K122" i="5"/>
  <c r="L121" i="5"/>
  <c r="K121" i="5"/>
  <c r="L120" i="5"/>
  <c r="K120" i="5"/>
  <c r="L119" i="5"/>
  <c r="K119" i="5"/>
  <c r="L118" i="5"/>
  <c r="K118" i="5"/>
  <c r="L117" i="5"/>
  <c r="K117" i="5"/>
  <c r="L116" i="5"/>
  <c r="K116" i="5"/>
  <c r="L115" i="5"/>
  <c r="K115" i="5"/>
  <c r="L114" i="5"/>
  <c r="K114" i="5"/>
  <c r="L113" i="5"/>
  <c r="K113" i="5"/>
  <c r="L112" i="5"/>
  <c r="K112" i="5"/>
  <c r="L111" i="5"/>
  <c r="K111" i="5"/>
  <c r="L110" i="5"/>
  <c r="K110" i="5"/>
  <c r="L109" i="5"/>
  <c r="K109" i="5"/>
  <c r="L108" i="5"/>
  <c r="K108" i="5"/>
  <c r="L107" i="5"/>
  <c r="K107" i="5"/>
  <c r="L106" i="5"/>
  <c r="K106" i="5"/>
  <c r="L105" i="5"/>
  <c r="K105" i="5"/>
  <c r="L104" i="5"/>
  <c r="K104" i="5"/>
  <c r="L103" i="5"/>
  <c r="K103" i="5"/>
  <c r="L102" i="5"/>
  <c r="K102" i="5"/>
  <c r="L101" i="5"/>
  <c r="K101" i="5"/>
  <c r="L100" i="5"/>
  <c r="K100" i="5"/>
  <c r="L99" i="5"/>
  <c r="K99" i="5"/>
  <c r="L98" i="5"/>
  <c r="K98" i="5"/>
  <c r="L97" i="5"/>
  <c r="K97" i="5"/>
  <c r="L96" i="5"/>
  <c r="K96" i="5"/>
  <c r="L95" i="5"/>
  <c r="K95" i="5"/>
  <c r="L94" i="5"/>
  <c r="K94" i="5"/>
  <c r="L93" i="5"/>
  <c r="K93" i="5"/>
  <c r="L92" i="5"/>
  <c r="K92" i="5"/>
  <c r="L91" i="5"/>
  <c r="K91" i="5"/>
  <c r="L90" i="5"/>
  <c r="K90" i="5"/>
  <c r="L89" i="5"/>
  <c r="K89" i="5"/>
  <c r="L88" i="5"/>
  <c r="K88" i="5"/>
  <c r="L87" i="5"/>
  <c r="K87" i="5"/>
  <c r="L86" i="5"/>
  <c r="K86" i="5"/>
  <c r="L85" i="5"/>
  <c r="K85" i="5"/>
  <c r="L84" i="5"/>
  <c r="K84" i="5"/>
  <c r="L83" i="5"/>
  <c r="K83" i="5"/>
  <c r="L82" i="5"/>
  <c r="K82" i="5"/>
  <c r="L81" i="5"/>
  <c r="K81" i="5"/>
  <c r="L80" i="5"/>
  <c r="K80" i="5"/>
  <c r="L79" i="5"/>
  <c r="K79" i="5"/>
  <c r="L78" i="5"/>
  <c r="K78" i="5"/>
  <c r="L77" i="5"/>
  <c r="K77" i="5"/>
  <c r="L76" i="5"/>
  <c r="K76" i="5"/>
  <c r="L75" i="5"/>
  <c r="K75" i="5"/>
  <c r="L74" i="5"/>
  <c r="K74" i="5"/>
  <c r="L73" i="5"/>
  <c r="K73" i="5"/>
  <c r="L72" i="5"/>
  <c r="K72" i="5"/>
  <c r="L71" i="5"/>
  <c r="K71" i="5"/>
  <c r="L70" i="5"/>
  <c r="K70" i="5"/>
  <c r="L69" i="5"/>
  <c r="K69" i="5"/>
  <c r="L68" i="5"/>
  <c r="K68" i="5"/>
  <c r="L67" i="5"/>
  <c r="K67" i="5"/>
  <c r="L66" i="5"/>
  <c r="K66" i="5"/>
  <c r="L65" i="5"/>
  <c r="K65" i="5"/>
  <c r="L64" i="5"/>
  <c r="K64" i="5"/>
  <c r="L63" i="5"/>
  <c r="K63" i="5"/>
  <c r="L62" i="5"/>
  <c r="K62" i="5"/>
  <c r="L61" i="5"/>
  <c r="K61" i="5"/>
  <c r="L60" i="5"/>
  <c r="K60" i="5"/>
  <c r="L59" i="5"/>
  <c r="K59" i="5"/>
  <c r="L58" i="5"/>
  <c r="K58" i="5"/>
  <c r="L57" i="5"/>
  <c r="K57" i="5"/>
  <c r="L56" i="5"/>
  <c r="K56" i="5"/>
  <c r="L55" i="5"/>
  <c r="K55" i="5"/>
  <c r="L54" i="5"/>
  <c r="K54" i="5"/>
  <c r="L53" i="5"/>
  <c r="K53" i="5"/>
  <c r="L52" i="5"/>
  <c r="K52" i="5"/>
  <c r="L51" i="5"/>
  <c r="K51" i="5"/>
  <c r="L50" i="5"/>
  <c r="K50" i="5"/>
  <c r="L49" i="5"/>
  <c r="K49" i="5"/>
  <c r="L48" i="5"/>
  <c r="K48" i="5"/>
  <c r="L47" i="5"/>
  <c r="K47" i="5"/>
  <c r="L46" i="5"/>
  <c r="K46" i="5"/>
  <c r="L45" i="5"/>
  <c r="K45" i="5"/>
  <c r="L44" i="5"/>
  <c r="K44" i="5"/>
  <c r="L43" i="5"/>
  <c r="K43" i="5"/>
  <c r="L42" i="5"/>
  <c r="K42" i="5"/>
  <c r="L41" i="5"/>
  <c r="K41" i="5"/>
  <c r="L40" i="5"/>
  <c r="K40" i="5"/>
  <c r="L39" i="5"/>
  <c r="K39" i="5"/>
  <c r="L38" i="5"/>
  <c r="K38" i="5"/>
  <c r="L37" i="5"/>
  <c r="K37" i="5"/>
  <c r="L36" i="5"/>
  <c r="K36" i="5"/>
  <c r="L35" i="5"/>
  <c r="K35" i="5"/>
  <c r="L34" i="5"/>
  <c r="K34" i="5"/>
  <c r="L33" i="5"/>
  <c r="K33" i="5"/>
  <c r="L32" i="5"/>
  <c r="K32" i="5"/>
  <c r="L31" i="5"/>
  <c r="K31" i="5"/>
  <c r="L30" i="5"/>
  <c r="K30" i="5"/>
  <c r="L29" i="5"/>
  <c r="K29" i="5"/>
  <c r="L28" i="5"/>
  <c r="K28" i="5"/>
  <c r="L27" i="5"/>
  <c r="K27" i="5"/>
  <c r="L26" i="5"/>
  <c r="K26" i="5"/>
  <c r="L25" i="5"/>
  <c r="K25" i="5"/>
  <c r="L24" i="5"/>
  <c r="K24" i="5"/>
  <c r="L23" i="5"/>
  <c r="K23" i="5"/>
  <c r="L22" i="5"/>
  <c r="K22" i="5"/>
  <c r="L21" i="5"/>
  <c r="K21" i="5"/>
  <c r="L20" i="5"/>
  <c r="K20" i="5"/>
  <c r="L19" i="5"/>
  <c r="K19" i="5"/>
  <c r="L18" i="5"/>
  <c r="K18" i="5"/>
  <c r="L17" i="5"/>
  <c r="K17" i="5"/>
  <c r="L16" i="5"/>
  <c r="K16" i="5"/>
  <c r="L15" i="5"/>
  <c r="K15" i="5"/>
  <c r="L14" i="5"/>
  <c r="K14" i="5"/>
  <c r="L13" i="5"/>
  <c r="K13" i="5"/>
  <c r="L12" i="5"/>
  <c r="K12" i="5"/>
  <c r="L11" i="5"/>
  <c r="K11" i="5"/>
  <c r="L10" i="5"/>
  <c r="K10" i="5"/>
  <c r="L9" i="5"/>
  <c r="K9" i="5"/>
  <c r="L8" i="5"/>
  <c r="K8" i="5"/>
  <c r="I46" i="12"/>
  <c r="O16" i="12"/>
  <c r="O45" i="12"/>
  <c r="C27" i="2"/>
  <c r="I17" i="12"/>
  <c r="M55" i="7" l="1"/>
  <c r="N55" i="7" s="1"/>
  <c r="M7" i="7"/>
  <c r="N7" i="7" s="1"/>
  <c r="M16" i="7"/>
  <c r="N16" i="7" s="1"/>
  <c r="M24" i="7"/>
  <c r="N24" i="7" s="1"/>
  <c r="M33" i="7"/>
  <c r="N33" i="7" s="1"/>
  <c r="M40" i="7"/>
  <c r="N40" i="7" s="1"/>
  <c r="M49" i="7"/>
  <c r="N49" i="7" s="1"/>
  <c r="M59" i="7"/>
  <c r="N59" i="7" s="1"/>
  <c r="M60" i="7"/>
  <c r="N60" i="7" s="1"/>
  <c r="M5" i="7"/>
  <c r="N5" i="7" s="1"/>
  <c r="M9" i="7"/>
  <c r="N9" i="7" s="1"/>
  <c r="M14" i="7"/>
  <c r="N14" i="7" s="1"/>
  <c r="M18" i="7"/>
  <c r="N18" i="7" s="1"/>
  <c r="M20" i="7"/>
  <c r="N20" i="7" s="1"/>
  <c r="M27" i="7"/>
  <c r="N27" i="7" s="1"/>
  <c r="M31" i="7"/>
  <c r="N31" i="7" s="1"/>
  <c r="M34" i="7"/>
  <c r="N34" i="7" s="1"/>
  <c r="M38" i="7"/>
  <c r="N38" i="7" s="1"/>
  <c r="M42" i="7"/>
  <c r="N42" i="7" s="1"/>
  <c r="M46" i="7"/>
  <c r="N46" i="7" s="1"/>
  <c r="M52" i="7"/>
  <c r="N52" i="7" s="1"/>
  <c r="M57" i="7"/>
  <c r="N57" i="7" s="1"/>
  <c r="M6" i="7"/>
  <c r="N6" i="7" s="1"/>
  <c r="M8" i="7"/>
  <c r="N8" i="7" s="1"/>
  <c r="M10" i="7"/>
  <c r="N10" i="7" s="1"/>
  <c r="M12" i="7"/>
  <c r="N12" i="7" s="1"/>
  <c r="M13" i="7"/>
  <c r="N13" i="7" s="1"/>
  <c r="M15" i="7"/>
  <c r="N15" i="7" s="1"/>
  <c r="M17" i="7"/>
  <c r="N17" i="7" s="1"/>
  <c r="M21" i="7"/>
  <c r="N21" i="7" s="1"/>
  <c r="M22" i="7"/>
  <c r="N22" i="7" s="1"/>
  <c r="M23" i="7"/>
  <c r="N23" i="7" s="1"/>
  <c r="M25" i="7"/>
  <c r="N25" i="7" s="1"/>
  <c r="M26" i="7"/>
  <c r="N26" i="7" s="1"/>
  <c r="M28" i="7"/>
  <c r="N28" i="7" s="1"/>
  <c r="M30" i="7"/>
  <c r="N30" i="7" s="1"/>
  <c r="M32" i="7"/>
  <c r="N32" i="7" s="1"/>
  <c r="M35" i="7"/>
  <c r="N35" i="7" s="1"/>
  <c r="M37" i="7"/>
  <c r="N37" i="7" s="1"/>
  <c r="M39" i="7"/>
  <c r="N39" i="7" s="1"/>
  <c r="M41" i="7"/>
  <c r="N41" i="7" s="1"/>
  <c r="M43" i="7"/>
  <c r="N43" i="7" s="1"/>
  <c r="M45" i="7"/>
  <c r="N45" i="7" s="1"/>
  <c r="M47" i="7"/>
  <c r="M48" i="7"/>
  <c r="N48" i="7" s="1"/>
  <c r="M50" i="7"/>
  <c r="N50" i="7" s="1"/>
  <c r="M51" i="7"/>
  <c r="N51" i="7" s="1"/>
  <c r="M53" i="7"/>
  <c r="N53" i="7" s="1"/>
  <c r="M56" i="7"/>
  <c r="N56" i="7" s="1"/>
  <c r="D8" i="10"/>
  <c r="M16" i="10" s="1"/>
  <c r="D38" i="10"/>
  <c r="M45" i="10" s="1"/>
  <c r="A55" i="7"/>
  <c r="A59" i="7"/>
  <c r="M44" i="12"/>
  <c r="C39" i="12"/>
  <c r="N47" i="7"/>
  <c r="C10" i="12"/>
  <c r="G43" i="12"/>
  <c r="M43" i="12" s="1"/>
  <c r="M16" i="12"/>
  <c r="K205" i="1"/>
  <c r="K37" i="1"/>
  <c r="K291" i="1"/>
  <c r="K315" i="1"/>
  <c r="K136" i="1"/>
  <c r="K144" i="1"/>
  <c r="K187" i="1"/>
  <c r="K219" i="1"/>
  <c r="K389" i="1"/>
  <c r="K29" i="1"/>
  <c r="K129" i="1"/>
  <c r="K160" i="1"/>
  <c r="K176" i="1"/>
  <c r="K199" i="1"/>
  <c r="K213" i="1"/>
  <c r="K239" i="1"/>
  <c r="K307" i="1"/>
  <c r="K384" i="1"/>
  <c r="K25" i="1"/>
  <c r="K33" i="1"/>
  <c r="K40" i="1"/>
  <c r="K133" i="1"/>
  <c r="K156" i="1"/>
  <c r="K163" i="1"/>
  <c r="K171" i="1"/>
  <c r="K181" i="1"/>
  <c r="K192" i="1"/>
  <c r="K201" i="1"/>
  <c r="K208" i="1"/>
  <c r="K217" i="1"/>
  <c r="K223" i="1"/>
  <c r="K298" i="1"/>
  <c r="K305" i="1"/>
  <c r="K311" i="1"/>
  <c r="K381" i="1"/>
  <c r="K387" i="1"/>
  <c r="K395" i="1"/>
  <c r="K313" i="1"/>
  <c r="K377" i="1"/>
  <c r="K379" i="1"/>
  <c r="K382" i="1"/>
  <c r="K386" i="1"/>
  <c r="K388" i="1"/>
  <c r="K393" i="1"/>
  <c r="K397" i="1"/>
  <c r="K24" i="1"/>
  <c r="K27" i="1"/>
  <c r="K32" i="1"/>
  <c r="K36" i="1"/>
  <c r="K38" i="1"/>
  <c r="K43" i="1"/>
  <c r="K128" i="1"/>
  <c r="K132" i="1"/>
  <c r="K135" i="1"/>
  <c r="K154" i="1"/>
  <c r="K158" i="1"/>
  <c r="K162" i="1"/>
  <c r="K290" i="1"/>
  <c r="K292" i="1"/>
  <c r="K173" i="1"/>
  <c r="K180" i="1"/>
  <c r="K185" i="1"/>
  <c r="K189" i="1"/>
  <c r="K193" i="1"/>
  <c r="K200" i="1"/>
  <c r="K203" i="1"/>
  <c r="K207" i="1"/>
  <c r="K212" i="1"/>
  <c r="K214" i="1"/>
  <c r="K218" i="1"/>
  <c r="K220" i="1"/>
  <c r="K225" i="1"/>
  <c r="K240" i="1"/>
  <c r="K299" i="1"/>
  <c r="K306" i="1"/>
  <c r="K376" i="1"/>
  <c r="K378" i="1"/>
  <c r="K165" i="1"/>
  <c r="K167" i="1"/>
  <c r="K169" i="1"/>
  <c r="K5" i="1"/>
  <c r="K7" i="1"/>
  <c r="K9" i="1"/>
  <c r="K10" i="1"/>
  <c r="K11" i="1"/>
  <c r="K12" i="1"/>
  <c r="K13" i="1"/>
  <c r="K15" i="1"/>
  <c r="K16" i="1"/>
  <c r="K39" i="1"/>
  <c r="K44" i="1"/>
  <c r="K47" i="1"/>
  <c r="K50" i="1"/>
  <c r="K52" i="1"/>
  <c r="K54" i="1"/>
  <c r="K56" i="1"/>
  <c r="K57" i="1"/>
  <c r="K58" i="1"/>
  <c r="K60" i="1"/>
  <c r="K63" i="1"/>
  <c r="K72" i="1"/>
  <c r="K73" i="1"/>
  <c r="K75" i="1"/>
  <c r="K76" i="1"/>
  <c r="K77" i="1"/>
  <c r="K78" i="1"/>
  <c r="K84" i="1"/>
  <c r="K87" i="1"/>
  <c r="K88" i="1"/>
  <c r="K89" i="1"/>
  <c r="K90" i="1"/>
  <c r="K92" i="1"/>
  <c r="K93" i="1"/>
  <c r="K96" i="1"/>
  <c r="K97" i="1"/>
  <c r="K100" i="1"/>
  <c r="K102" i="1"/>
  <c r="K104" i="1"/>
  <c r="K105" i="1"/>
  <c r="K106" i="1"/>
  <c r="K107" i="1"/>
  <c r="K110" i="1"/>
  <c r="K115" i="1"/>
  <c r="K116" i="1"/>
  <c r="K118" i="1"/>
  <c r="K119" i="1"/>
  <c r="K122" i="1"/>
  <c r="K123" i="1"/>
  <c r="K124" i="1"/>
  <c r="K125" i="1"/>
  <c r="K140" i="1"/>
  <c r="K145" i="1"/>
  <c r="K147" i="1"/>
  <c r="K149" i="1"/>
  <c r="K295" i="1"/>
  <c r="K303" i="1"/>
  <c r="K230" i="1"/>
  <c r="K231" i="1"/>
  <c r="K232" i="1"/>
  <c r="K233" i="1"/>
  <c r="K234" i="1"/>
  <c r="K236" i="1"/>
  <c r="K248" i="1"/>
  <c r="K249" i="1"/>
  <c r="K251" i="1"/>
  <c r="K252" i="1"/>
  <c r="K257" i="1"/>
  <c r="K259" i="1"/>
  <c r="K260" i="1"/>
  <c r="K261" i="1"/>
  <c r="K262" i="1"/>
  <c r="K263" i="1"/>
  <c r="K264" i="1"/>
  <c r="K265" i="1"/>
  <c r="K269" i="1"/>
  <c r="K270" i="1"/>
  <c r="K272" i="1"/>
  <c r="K274" i="1"/>
  <c r="K276" i="1"/>
  <c r="K278" i="1"/>
  <c r="K279" i="1"/>
  <c r="K282" i="1"/>
  <c r="K284" i="1"/>
  <c r="K285" i="1"/>
  <c r="K287" i="1"/>
  <c r="K289" i="1"/>
  <c r="K296" i="1"/>
  <c r="K391" i="1"/>
  <c r="K166" i="1"/>
  <c r="K168" i="1"/>
  <c r="K170" i="1"/>
  <c r="K6" i="1"/>
  <c r="K8" i="1"/>
  <c r="K14" i="1"/>
  <c r="K17" i="1"/>
  <c r="K18" i="1"/>
  <c r="K19" i="1"/>
  <c r="K20" i="1"/>
  <c r="K21" i="1"/>
  <c r="K22" i="1"/>
  <c r="K23" i="1"/>
  <c r="K26" i="1"/>
  <c r="K28" i="1"/>
  <c r="K30" i="1"/>
  <c r="K31" i="1"/>
  <c r="K34" i="1"/>
  <c r="K35" i="1"/>
  <c r="K126" i="1"/>
  <c r="K127" i="1"/>
  <c r="K130" i="1"/>
  <c r="K131" i="1"/>
  <c r="K134" i="1"/>
  <c r="K150" i="1"/>
  <c r="K152" i="1"/>
  <c r="K153" i="1"/>
  <c r="K155" i="1"/>
  <c r="K41" i="1"/>
  <c r="K45" i="1"/>
  <c r="K46" i="1"/>
  <c r="K48" i="1"/>
  <c r="K49" i="1"/>
  <c r="K51" i="1"/>
  <c r="K53" i="1"/>
  <c r="K55" i="1"/>
  <c r="K59" i="1"/>
  <c r="K61" i="1"/>
  <c r="K62" i="1"/>
  <c r="K64" i="1"/>
  <c r="K65" i="1"/>
  <c r="K66" i="1"/>
  <c r="K67" i="1"/>
  <c r="K68" i="1"/>
  <c r="K69" i="1"/>
  <c r="K70" i="1"/>
  <c r="K71" i="1"/>
  <c r="K74" i="1"/>
  <c r="K79" i="1"/>
  <c r="K80" i="1"/>
  <c r="K81" i="1"/>
  <c r="K82" i="1"/>
  <c r="K83" i="1"/>
  <c r="K85" i="1"/>
  <c r="K86" i="1"/>
  <c r="K91" i="1"/>
  <c r="K94" i="1"/>
  <c r="K95" i="1"/>
  <c r="K98" i="1"/>
  <c r="K99" i="1"/>
  <c r="K101" i="1"/>
  <c r="K103" i="1"/>
  <c r="K108" i="1"/>
  <c r="K109" i="1"/>
  <c r="K111" i="1"/>
  <c r="K112" i="1"/>
  <c r="K113" i="1"/>
  <c r="K114" i="1"/>
  <c r="K117" i="1"/>
  <c r="K120" i="1"/>
  <c r="K121" i="1"/>
  <c r="K137" i="1"/>
  <c r="K138" i="1"/>
  <c r="K139" i="1"/>
  <c r="K141" i="1"/>
  <c r="K142" i="1"/>
  <c r="K143" i="1"/>
  <c r="K146" i="1"/>
  <c r="K148" i="1"/>
  <c r="K157" i="1"/>
  <c r="K159" i="1"/>
  <c r="K161" i="1"/>
  <c r="K164" i="1"/>
  <c r="K293" i="1"/>
  <c r="K172" i="1"/>
  <c r="K174" i="1"/>
  <c r="K175" i="1"/>
  <c r="K177" i="1"/>
  <c r="K178" i="1"/>
  <c r="K179" i="1"/>
  <c r="K182" i="1"/>
  <c r="K183" i="1"/>
  <c r="K184" i="1"/>
  <c r="K186" i="1"/>
  <c r="K188" i="1"/>
  <c r="K190" i="1"/>
  <c r="K191" i="1"/>
  <c r="K194" i="1"/>
  <c r="K195" i="1"/>
  <c r="K196" i="1"/>
  <c r="K197" i="1"/>
  <c r="K198" i="1"/>
  <c r="K202" i="1"/>
  <c r="K204" i="1"/>
  <c r="K206" i="1"/>
  <c r="K209" i="1"/>
  <c r="K210" i="1"/>
  <c r="K211" i="1"/>
  <c r="K215" i="1"/>
  <c r="K216" i="1"/>
  <c r="K221" i="1"/>
  <c r="K222" i="1"/>
  <c r="K224" i="1"/>
  <c r="K226" i="1"/>
  <c r="K227" i="1"/>
  <c r="K228" i="1"/>
  <c r="K229" i="1"/>
  <c r="K235" i="1"/>
  <c r="K241" i="1"/>
  <c r="K242" i="1"/>
  <c r="K243" i="1"/>
  <c r="K244" i="1"/>
  <c r="K245" i="1"/>
  <c r="K246" i="1"/>
  <c r="K247" i="1"/>
  <c r="K250" i="1"/>
  <c r="K253" i="1"/>
  <c r="K254" i="1"/>
  <c r="K255" i="1"/>
  <c r="K256" i="1"/>
  <c r="K258" i="1"/>
  <c r="K266" i="1"/>
  <c r="K267" i="1"/>
  <c r="K268" i="1"/>
  <c r="K271" i="1"/>
  <c r="K273" i="1"/>
  <c r="K275" i="1"/>
  <c r="K277" i="1"/>
  <c r="K280" i="1"/>
  <c r="K281" i="1"/>
  <c r="K283" i="1"/>
  <c r="K286" i="1"/>
  <c r="K288" i="1"/>
  <c r="K237" i="1"/>
  <c r="K238" i="1"/>
  <c r="K294" i="1"/>
  <c r="K297" i="1"/>
  <c r="K300" i="1"/>
  <c r="K301" i="1"/>
  <c r="K302" i="1"/>
  <c r="K304" i="1"/>
  <c r="K308" i="1"/>
  <c r="K309" i="1"/>
  <c r="K310" i="1"/>
  <c r="K312" i="1"/>
  <c r="K314" i="1"/>
  <c r="K316" i="1"/>
  <c r="K25" i="2"/>
  <c r="K22" i="2"/>
  <c r="L22" i="2" s="1"/>
  <c r="K375" i="1"/>
  <c r="K380" i="1"/>
  <c r="K383" i="1"/>
  <c r="K385" i="1"/>
  <c r="K392" i="1"/>
  <c r="K394" i="1"/>
  <c r="K396" i="1"/>
  <c r="K398" i="1"/>
  <c r="O22" i="2"/>
  <c r="K390" i="1"/>
  <c r="O46" i="12"/>
  <c r="I47" i="12" s="1"/>
  <c r="O17" i="12"/>
  <c r="I18" i="12" s="1"/>
  <c r="M63" i="7" l="1"/>
  <c r="K457" i="1"/>
  <c r="N63" i="7"/>
  <c r="L26" i="7"/>
  <c r="L63" i="7" s="1"/>
  <c r="G13" i="10"/>
  <c r="M13" i="10" s="1"/>
  <c r="M18" i="10" s="1"/>
  <c r="C10" i="10"/>
  <c r="G43" i="10"/>
  <c r="M43" i="10" s="1"/>
  <c r="M47" i="10" s="1"/>
  <c r="C40" i="10"/>
  <c r="M45" i="12"/>
  <c r="A60" i="7"/>
  <c r="A56" i="7"/>
  <c r="A57" i="7" s="1"/>
  <c r="A58" i="7" s="1"/>
  <c r="I48" i="10"/>
  <c r="I19" i="10"/>
  <c r="I49" i="10"/>
  <c r="I20" i="10"/>
  <c r="K64" i="7" l="1"/>
</calcChain>
</file>

<file path=xl/comments1.xml><?xml version="1.0" encoding="utf-8"?>
<comments xmlns="http://schemas.openxmlformats.org/spreadsheetml/2006/main">
  <authors>
    <author>User</author>
    <author>Bùi Thị Vân Nam</author>
  </authors>
  <commentList>
    <comment ref="F374" authorId="0">
      <text>
        <r>
          <rPr>
            <b/>
            <sz val="8"/>
            <color indexed="81"/>
            <rFont val="Tahoma"/>
            <family val="2"/>
          </rPr>
          <t>User:</t>
        </r>
        <r>
          <rPr>
            <sz val="8"/>
            <color indexed="81"/>
            <rFont val="Tahoma"/>
            <family val="2"/>
          </rPr>
          <t xml:space="preserve">
nguyenphuong.mkt:
nhan hien trang dang hoan thien thang 9 van chua xong</t>
        </r>
      </text>
    </comment>
    <comment ref="G450" authorId="1">
      <text>
        <r>
          <rPr>
            <b/>
            <sz val="9"/>
            <color indexed="81"/>
            <rFont val="Tahoma"/>
            <family val="2"/>
          </rPr>
          <t>Bùi Thị Vân Nam:</t>
        </r>
        <r>
          <rPr>
            <sz val="9"/>
            <color indexed="81"/>
            <rFont val="Tahoma"/>
            <family val="2"/>
          </rPr>
          <t xml:space="preserve">
Kiểm tra ngày tính phí của căn này</t>
        </r>
      </text>
    </comment>
  </commentList>
</comments>
</file>

<file path=xl/comments2.xml><?xml version="1.0" encoding="utf-8"?>
<comments xmlns="http://schemas.openxmlformats.org/spreadsheetml/2006/main">
  <authors>
    <author>thuttm</author>
  </authors>
  <commentList>
    <comment ref="I26" authorId="0">
      <text>
        <r>
          <rPr>
            <b/>
            <sz val="8"/>
            <color indexed="81"/>
            <rFont val="Tahoma"/>
            <family val="2"/>
          </rPr>
          <t>thuttm:</t>
        </r>
        <r>
          <rPr>
            <sz val="8"/>
            <color indexed="81"/>
            <rFont val="Tahoma"/>
            <family val="2"/>
          </rPr>
          <t xml:space="preserve">
dien tich thay doi do do dac lai, da co phe duyet tu Sep Hoi.</t>
        </r>
      </text>
    </comment>
  </commentList>
</comments>
</file>

<file path=xl/sharedStrings.xml><?xml version="1.0" encoding="utf-8"?>
<sst xmlns="http://schemas.openxmlformats.org/spreadsheetml/2006/main" count="4703" uniqueCount="1914">
  <si>
    <t>STT</t>
  </si>
  <si>
    <t>Mã Căn hộ</t>
  </si>
  <si>
    <t>code</t>
  </si>
  <si>
    <t>Customer Name
Tên khách hàng</t>
  </si>
  <si>
    <t>Ngày giao nhà</t>
  </si>
  <si>
    <t>Area
Dtích</t>
  </si>
  <si>
    <t>B1001</t>
  </si>
  <si>
    <t>B1002</t>
  </si>
  <si>
    <t>B1003</t>
  </si>
  <si>
    <t>B1004</t>
  </si>
  <si>
    <t>B1005</t>
  </si>
  <si>
    <t>B1006</t>
  </si>
  <si>
    <t>B101</t>
  </si>
  <si>
    <t>B102</t>
  </si>
  <si>
    <t>B103</t>
  </si>
  <si>
    <t>B104</t>
  </si>
  <si>
    <t>B105</t>
  </si>
  <si>
    <t>B106</t>
  </si>
  <si>
    <t>B107</t>
  </si>
  <si>
    <t>B108</t>
  </si>
  <si>
    <t>B109</t>
  </si>
  <si>
    <t>B110</t>
  </si>
  <si>
    <t>B111</t>
  </si>
  <si>
    <t>B112</t>
  </si>
  <si>
    <t>B113</t>
  </si>
  <si>
    <t>B114</t>
  </si>
  <si>
    <t>B115</t>
  </si>
  <si>
    <t>B116</t>
  </si>
  <si>
    <t>B117</t>
  </si>
  <si>
    <t>B118</t>
  </si>
  <si>
    <t>B119</t>
  </si>
  <si>
    <t>B120</t>
  </si>
  <si>
    <t>B121</t>
  </si>
  <si>
    <t>B122</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</si>
  <si>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</si>
  <si>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</si>
  <si>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</si>
  <si>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</si>
  <si>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</si>
  <si>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</si>
  <si>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</si>
  <si>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</si>
  <si>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</si>
  <si>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</si>
  <si>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</si>
  <si>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</si>
  <si>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</si>
  <si>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</si>
  <si>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</si>
  <si>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</si>
  <si>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</si>
  <si>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</si>
  <si>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</si>
  <si>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</si>
  <si>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</si>
  <si>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</si>
  <si>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</si>
  <si>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B224</t>
  </si>
  <si>
    <t>B301</t>
  </si>
  <si>
    <t>B302</t>
  </si>
  <si>
    <t>B303</t>
  </si>
  <si>
    <t>B304</t>
  </si>
  <si>
    <t>B305</t>
  </si>
  <si>
    <t>B306</t>
  </si>
  <si>
    <t>B307</t>
  </si>
  <si>
    <t>B308</t>
  </si>
  <si>
    <t>B309</t>
  </si>
  <si>
    <t>B310</t>
  </si>
  <si>
    <t>B311</t>
  </si>
  <si>
    <t>B312</t>
  </si>
  <si>
    <t>B313</t>
  </si>
  <si>
    <t>B314</t>
  </si>
  <si>
    <t>B315</t>
  </si>
  <si>
    <t>B316</t>
  </si>
  <si>
    <t>B317</t>
  </si>
  <si>
    <t>B318</t>
  </si>
  <si>
    <t>B319</t>
  </si>
  <si>
    <t>B320</t>
  </si>
  <si>
    <t>B321</t>
  </si>
  <si>
    <t>B322</t>
  </si>
  <si>
    <t>B323</t>
  </si>
  <si>
    <t>B324</t>
  </si>
  <si>
    <t>B401</t>
  </si>
  <si>
    <t>B402</t>
  </si>
  <si>
    <t>B403</t>
  </si>
  <si>
    <t>B404</t>
  </si>
  <si>
    <t>B405</t>
  </si>
  <si>
    <t>B406</t>
  </si>
  <si>
    <t>B407</t>
  </si>
  <si>
    <t>B408</t>
  </si>
  <si>
    <t>B409</t>
  </si>
  <si>
    <t>B410</t>
  </si>
  <si>
    <t>B411</t>
  </si>
  <si>
    <t>B412</t>
  </si>
  <si>
    <t>B413</t>
  </si>
  <si>
    <t>B414</t>
  </si>
  <si>
    <t>B415</t>
  </si>
  <si>
    <t>B416</t>
  </si>
  <si>
    <t>B417</t>
  </si>
  <si>
    <t>B418</t>
  </si>
  <si>
    <t>B419</t>
  </si>
  <si>
    <t>B420</t>
  </si>
  <si>
    <t>B421</t>
  </si>
  <si>
    <t>B422</t>
  </si>
  <si>
    <t>B423</t>
  </si>
  <si>
    <t>B424</t>
  </si>
  <si>
    <t>B501</t>
  </si>
  <si>
    <t>B502</t>
  </si>
  <si>
    <t>B503</t>
  </si>
  <si>
    <t>B504</t>
  </si>
  <si>
    <t>B505</t>
  </si>
  <si>
    <t>B506</t>
  </si>
  <si>
    <t>B507</t>
  </si>
  <si>
    <t>B508</t>
  </si>
  <si>
    <t>B509</t>
  </si>
  <si>
    <t>B510</t>
  </si>
  <si>
    <t>B511</t>
  </si>
  <si>
    <t>B512</t>
  </si>
  <si>
    <t>B513</t>
  </si>
  <si>
    <t>B514</t>
  </si>
  <si>
    <t>B515</t>
  </si>
  <si>
    <t>B516</t>
  </si>
  <si>
    <t>B517</t>
  </si>
  <si>
    <t>B518</t>
  </si>
  <si>
    <t>B519</t>
  </si>
  <si>
    <t>B520</t>
  </si>
  <si>
    <t>B521</t>
  </si>
  <si>
    <t>B522</t>
  </si>
  <si>
    <t>B523</t>
  </si>
  <si>
    <t>B524</t>
  </si>
  <si>
    <t>B601</t>
  </si>
  <si>
    <t>B602</t>
  </si>
  <si>
    <t>B603</t>
  </si>
  <si>
    <t>B604</t>
  </si>
  <si>
    <t>B605</t>
  </si>
  <si>
    <t>B606</t>
  </si>
  <si>
    <t>B607</t>
  </si>
  <si>
    <t>B608</t>
  </si>
  <si>
    <t>B609</t>
  </si>
  <si>
    <t>B610</t>
  </si>
  <si>
    <t>B611</t>
  </si>
  <si>
    <t>B612</t>
  </si>
  <si>
    <t>B613</t>
  </si>
  <si>
    <t>B614</t>
  </si>
  <si>
    <t>B615</t>
  </si>
  <si>
    <t>B616</t>
  </si>
  <si>
    <t>B617</t>
  </si>
  <si>
    <t>B618</t>
  </si>
  <si>
    <t>B619</t>
  </si>
  <si>
    <t>B620</t>
  </si>
  <si>
    <t>B621</t>
  </si>
  <si>
    <t>B622</t>
  </si>
  <si>
    <t>B623</t>
  </si>
  <si>
    <t>B624</t>
  </si>
  <si>
    <t>Chưa giao</t>
  </si>
  <si>
    <t>B701</t>
  </si>
  <si>
    <t>B702</t>
  </si>
  <si>
    <t>B703</t>
  </si>
  <si>
    <t>B704</t>
  </si>
  <si>
    <t>B705</t>
  </si>
  <si>
    <t>B706</t>
  </si>
  <si>
    <t>B801</t>
  </si>
  <si>
    <t>B802</t>
  </si>
  <si>
    <t>B803</t>
  </si>
  <si>
    <t>B804</t>
  </si>
  <si>
    <t>B805</t>
  </si>
  <si>
    <t>B806</t>
  </si>
  <si>
    <t>B901</t>
  </si>
  <si>
    <t>B902</t>
  </si>
  <si>
    <t>B903</t>
  </si>
  <si>
    <t>B904</t>
  </si>
  <si>
    <t>B905</t>
  </si>
  <si>
    <t>B906</t>
  </si>
  <si>
    <t>C1001</t>
  </si>
  <si>
    <t>C1002</t>
  </si>
  <si>
    <t>C1003</t>
  </si>
  <si>
    <t>C1004</t>
  </si>
  <si>
    <t>C101</t>
  </si>
  <si>
    <t>C102</t>
  </si>
  <si>
    <t>C103</t>
  </si>
  <si>
    <t>C104</t>
  </si>
  <si>
    <t>C105</t>
  </si>
  <si>
    <t>C106</t>
  </si>
  <si>
    <t>C107</t>
  </si>
  <si>
    <t>C108</t>
  </si>
  <si>
    <t>C109</t>
  </si>
  <si>
    <t>C110</t>
  </si>
  <si>
    <t>C111</t>
  </si>
  <si>
    <t>C112</t>
  </si>
  <si>
    <t>C113</t>
  </si>
  <si>
    <t>C114</t>
  </si>
  <si>
    <t>C115</t>
  </si>
  <si>
    <t>C116</t>
  </si>
  <si>
    <t>C117</t>
  </si>
  <si>
    <t>C201</t>
  </si>
  <si>
    <t>C202</t>
  </si>
  <si>
    <t>C203</t>
  </si>
  <si>
    <t>C204</t>
  </si>
  <si>
    <t>C205</t>
  </si>
  <si>
    <t>C206</t>
  </si>
  <si>
    <t>C207</t>
  </si>
  <si>
    <t>C208</t>
  </si>
  <si>
    <t>C209</t>
  </si>
  <si>
    <t>C210</t>
  </si>
  <si>
    <t>C211</t>
  </si>
  <si>
    <t>C212</t>
  </si>
  <si>
    <t>C213</t>
  </si>
  <si>
    <t>C214</t>
  </si>
  <si>
    <t>C215</t>
  </si>
  <si>
    <t>C216</t>
  </si>
  <si>
    <t>C217</t>
  </si>
  <si>
    <t>C218</t>
  </si>
  <si>
    <t>C301</t>
  </si>
  <si>
    <t>C302</t>
  </si>
  <si>
    <t>C303</t>
  </si>
  <si>
    <t>C304</t>
  </si>
  <si>
    <t>C305</t>
  </si>
  <si>
    <t>C306</t>
  </si>
  <si>
    <t>C307</t>
  </si>
  <si>
    <t>C308</t>
  </si>
  <si>
    <t>C309</t>
  </si>
  <si>
    <t>C310</t>
  </si>
  <si>
    <t>C311</t>
  </si>
  <si>
    <t>C312</t>
  </si>
  <si>
    <t>C313</t>
  </si>
  <si>
    <t>C314</t>
  </si>
  <si>
    <t>C315</t>
  </si>
  <si>
    <t>C316</t>
  </si>
  <si>
    <t>C317</t>
  </si>
  <si>
    <t>C318</t>
  </si>
  <si>
    <t>C401</t>
  </si>
  <si>
    <t>C402</t>
  </si>
  <si>
    <t>C403</t>
  </si>
  <si>
    <t>C404</t>
  </si>
  <si>
    <t>C405</t>
  </si>
  <si>
    <t>C406</t>
  </si>
  <si>
    <t>C407</t>
  </si>
  <si>
    <t>C408</t>
  </si>
  <si>
    <t>C409</t>
  </si>
  <si>
    <t>C410</t>
  </si>
  <si>
    <t>C411</t>
  </si>
  <si>
    <t>C412</t>
  </si>
  <si>
    <t>C413</t>
  </si>
  <si>
    <t>C414</t>
  </si>
  <si>
    <t>C415</t>
  </si>
  <si>
    <t>C416</t>
  </si>
  <si>
    <t>C417</t>
  </si>
  <si>
    <t>C418</t>
  </si>
  <si>
    <t>C501</t>
  </si>
  <si>
    <t>C502</t>
  </si>
  <si>
    <t>C503</t>
  </si>
  <si>
    <t>C504</t>
  </si>
  <si>
    <t>C505</t>
  </si>
  <si>
    <t>C506</t>
  </si>
  <si>
    <t>C507</t>
  </si>
  <si>
    <t>C508</t>
  </si>
  <si>
    <t>C509</t>
  </si>
  <si>
    <t>C510</t>
  </si>
  <si>
    <t>C511</t>
  </si>
  <si>
    <t>C512</t>
  </si>
  <si>
    <t>C513</t>
  </si>
  <si>
    <t>C514</t>
  </si>
  <si>
    <t>C515</t>
  </si>
  <si>
    <t>C516</t>
  </si>
  <si>
    <t>C517</t>
  </si>
  <si>
    <t>C518</t>
  </si>
  <si>
    <t>C601</t>
  </si>
  <si>
    <t>C602</t>
  </si>
  <si>
    <t>C603</t>
  </si>
  <si>
    <t>C604</t>
  </si>
  <si>
    <t>C605</t>
  </si>
  <si>
    <t>C606</t>
  </si>
  <si>
    <t>C607</t>
  </si>
  <si>
    <t>C608</t>
  </si>
  <si>
    <t>C609</t>
  </si>
  <si>
    <t>C610</t>
  </si>
  <si>
    <t>C611</t>
  </si>
  <si>
    <t>C612</t>
  </si>
  <si>
    <t>C613</t>
  </si>
  <si>
    <t>C614</t>
  </si>
  <si>
    <t>C615</t>
  </si>
  <si>
    <t>C616</t>
  </si>
  <si>
    <t>C617</t>
  </si>
  <si>
    <t>C618</t>
  </si>
  <si>
    <t>C701</t>
  </si>
  <si>
    <t>C702</t>
  </si>
  <si>
    <t>C703</t>
  </si>
  <si>
    <t>C704</t>
  </si>
  <si>
    <t>C801</t>
  </si>
  <si>
    <t>C802</t>
  </si>
  <si>
    <t>C803</t>
  </si>
  <si>
    <t>C804</t>
  </si>
  <si>
    <t>C901</t>
  </si>
  <si>
    <t>C902</t>
  </si>
  <si>
    <t>C903</t>
  </si>
  <si>
    <t>C904</t>
  </si>
  <si>
    <t>E1001</t>
  </si>
  <si>
    <t>E1002</t>
  </si>
  <si>
    <t>E1003</t>
  </si>
  <si>
    <t>E1004</t>
  </si>
  <si>
    <t>E1101</t>
  </si>
  <si>
    <t>E1102</t>
  </si>
  <si>
    <t>E1103</t>
  </si>
  <si>
    <t>E1104</t>
  </si>
  <si>
    <t>E1201</t>
  </si>
  <si>
    <t>E1202</t>
  </si>
  <si>
    <t>E1203</t>
  </si>
  <si>
    <t>E1204</t>
  </si>
  <si>
    <t>E1301</t>
  </si>
  <si>
    <t>E1302</t>
  </si>
  <si>
    <t>E1303</t>
  </si>
  <si>
    <t>E1304</t>
  </si>
  <si>
    <t>E1401</t>
  </si>
  <si>
    <t>E1402</t>
  </si>
  <si>
    <t>E1403</t>
  </si>
  <si>
    <t>E1404</t>
  </si>
  <si>
    <t>E1501</t>
  </si>
  <si>
    <t>E1502</t>
  </si>
  <si>
    <t>E1503</t>
  </si>
  <si>
    <t>E1504</t>
  </si>
  <si>
    <t>E1601</t>
  </si>
  <si>
    <t>E1602</t>
  </si>
  <si>
    <t>E1603</t>
  </si>
  <si>
    <t>E1604</t>
  </si>
  <si>
    <t>E1701</t>
  </si>
  <si>
    <t>E1702</t>
  </si>
  <si>
    <t>E1703</t>
  </si>
  <si>
    <t>E1704</t>
  </si>
  <si>
    <t>E1801</t>
  </si>
  <si>
    <t>E1802</t>
  </si>
  <si>
    <t>E1803</t>
  </si>
  <si>
    <t>E1804</t>
  </si>
  <si>
    <t>E1901</t>
  </si>
  <si>
    <t>E1902</t>
  </si>
  <si>
    <t>E1903</t>
  </si>
  <si>
    <t>E1904</t>
  </si>
  <si>
    <t>E2001</t>
  </si>
  <si>
    <t>E2002</t>
  </si>
  <si>
    <t>Lee Jae Yong</t>
  </si>
  <si>
    <t>E2003</t>
  </si>
  <si>
    <t>E2004</t>
  </si>
  <si>
    <t>E2101</t>
  </si>
  <si>
    <t>E2102</t>
  </si>
  <si>
    <t>E2103</t>
  </si>
  <si>
    <t>E2104</t>
  </si>
  <si>
    <t>E2201</t>
  </si>
  <si>
    <t>E2202</t>
  </si>
  <si>
    <t>E2301</t>
  </si>
  <si>
    <t>E2302</t>
  </si>
  <si>
    <t>E2401</t>
  </si>
  <si>
    <t>E2402</t>
  </si>
  <si>
    <t>E2501</t>
  </si>
  <si>
    <t>2007</t>
  </si>
  <si>
    <t>E2502</t>
  </si>
  <si>
    <t>E2601</t>
  </si>
  <si>
    <t>E2602</t>
  </si>
  <si>
    <t>E401</t>
  </si>
  <si>
    <t>E402</t>
  </si>
  <si>
    <t>E501</t>
  </si>
  <si>
    <t>E502</t>
  </si>
  <si>
    <t>E503</t>
  </si>
  <si>
    <t>E504</t>
  </si>
  <si>
    <t>E601</t>
  </si>
  <si>
    <t>E602</t>
  </si>
  <si>
    <t>E603</t>
  </si>
  <si>
    <t>E604</t>
  </si>
  <si>
    <t>E701</t>
  </si>
  <si>
    <t>E702</t>
  </si>
  <si>
    <t>E703</t>
  </si>
  <si>
    <t>E704</t>
  </si>
  <si>
    <t>E801</t>
  </si>
  <si>
    <t>E802</t>
  </si>
  <si>
    <t>E803</t>
  </si>
  <si>
    <t>E804</t>
  </si>
  <si>
    <t>E901</t>
  </si>
  <si>
    <t>E902</t>
  </si>
  <si>
    <t>E903</t>
  </si>
  <si>
    <t>E904</t>
  </si>
  <si>
    <t>W1001</t>
  </si>
  <si>
    <t>W1002</t>
  </si>
  <si>
    <t>W1003</t>
  </si>
  <si>
    <t>W1004</t>
  </si>
  <si>
    <t>W1101</t>
  </si>
  <si>
    <t>W1102</t>
  </si>
  <si>
    <t>W1103</t>
  </si>
  <si>
    <t>W1104</t>
  </si>
  <si>
    <t>W1201</t>
  </si>
  <si>
    <t>W1202</t>
  </si>
  <si>
    <t>W1203</t>
  </si>
  <si>
    <t>W1204</t>
  </si>
  <si>
    <t>W1301</t>
  </si>
  <si>
    <t>W1302</t>
  </si>
  <si>
    <t>W1303</t>
  </si>
  <si>
    <t>W1304</t>
  </si>
  <si>
    <t>W1401</t>
  </si>
  <si>
    <t>W1402</t>
  </si>
  <si>
    <t>W1403</t>
  </si>
  <si>
    <t>W1404</t>
  </si>
  <si>
    <t>W1501</t>
  </si>
  <si>
    <t>W1502</t>
  </si>
  <si>
    <t>W1503</t>
  </si>
  <si>
    <t>W1504</t>
  </si>
  <si>
    <t>W1601</t>
  </si>
  <si>
    <t>W1602</t>
  </si>
  <si>
    <t>W1603</t>
  </si>
  <si>
    <t>W1604</t>
  </si>
  <si>
    <t>W1701</t>
  </si>
  <si>
    <t>W1702</t>
  </si>
  <si>
    <t>W1703</t>
  </si>
  <si>
    <t>W1704</t>
  </si>
  <si>
    <t>W1801</t>
  </si>
  <si>
    <t>W1802</t>
  </si>
  <si>
    <t>W1803</t>
  </si>
  <si>
    <t>W1804</t>
  </si>
  <si>
    <t>W1901</t>
  </si>
  <si>
    <t>W1902</t>
  </si>
  <si>
    <t>W1903</t>
  </si>
  <si>
    <t>W1904</t>
  </si>
  <si>
    <t>W2001</t>
  </si>
  <si>
    <t>W2002</t>
  </si>
  <si>
    <t>W2003</t>
  </si>
  <si>
    <t>W2004</t>
  </si>
  <si>
    <t>W2101</t>
  </si>
  <si>
    <t>W2102</t>
  </si>
  <si>
    <t>W2103</t>
  </si>
  <si>
    <t>W2104</t>
  </si>
  <si>
    <t>W2201</t>
  </si>
  <si>
    <t>W2202</t>
  </si>
  <si>
    <t>W2301</t>
  </si>
  <si>
    <t>W2302</t>
  </si>
  <si>
    <t>W2401</t>
  </si>
  <si>
    <t>W2402</t>
  </si>
  <si>
    <t>W2501</t>
  </si>
  <si>
    <t>W2502</t>
  </si>
  <si>
    <t>W2601</t>
  </si>
  <si>
    <t>W2602</t>
  </si>
  <si>
    <t>W401</t>
  </si>
  <si>
    <t>W402</t>
  </si>
  <si>
    <t>W501</t>
  </si>
  <si>
    <t>W502</t>
  </si>
  <si>
    <t>W503</t>
  </si>
  <si>
    <t>W504</t>
  </si>
  <si>
    <t>W601</t>
  </si>
  <si>
    <t>W602</t>
  </si>
  <si>
    <t>W603</t>
  </si>
  <si>
    <t>W604</t>
  </si>
  <si>
    <t>W701</t>
  </si>
  <si>
    <t>W702</t>
  </si>
  <si>
    <t>W703</t>
  </si>
  <si>
    <t>W704</t>
  </si>
  <si>
    <t>W801</t>
  </si>
  <si>
    <t>W802</t>
  </si>
  <si>
    <t>W803</t>
  </si>
  <si>
    <t>W804</t>
  </si>
  <si>
    <t>W901</t>
  </si>
  <si>
    <t>W902</t>
  </si>
  <si>
    <t>W903</t>
  </si>
  <si>
    <t>W904</t>
  </si>
  <si>
    <t>GIẤY BÁO/ DEBIT NOTE</t>
  </si>
  <si>
    <r>
      <t>Số (</t>
    </r>
    <r>
      <rPr>
        <i/>
        <sz val="11"/>
        <rFont val="Times New Roman"/>
        <family val="1"/>
      </rPr>
      <t>Number):</t>
    </r>
  </si>
  <si>
    <r>
      <t>Ngày (</t>
    </r>
    <r>
      <rPr>
        <i/>
        <sz val="11"/>
        <rFont val="Times New Roman"/>
        <family val="1"/>
      </rPr>
      <t>Date</t>
    </r>
    <r>
      <rPr>
        <sz val="11"/>
        <rFont val="Times New Roman"/>
        <family val="1"/>
      </rPr>
      <t>)</t>
    </r>
  </si>
  <si>
    <r>
      <t>Khách hàng (</t>
    </r>
    <r>
      <rPr>
        <i/>
        <sz val="11"/>
        <rFont val="Times New Roman"/>
        <family val="1"/>
      </rPr>
      <t>Client)</t>
    </r>
  </si>
  <si>
    <r>
      <t>Địa chỉ (</t>
    </r>
    <r>
      <rPr>
        <i/>
        <sz val="11"/>
        <rFont val="Times New Roman"/>
        <family val="1"/>
      </rPr>
      <t>Address</t>
    </r>
    <r>
      <rPr>
        <sz val="11"/>
        <rFont val="Times New Roman"/>
        <family val="1"/>
      </rPr>
      <t>)</t>
    </r>
  </si>
  <si>
    <t>The Manor Hà Nội</t>
  </si>
  <si>
    <t xml:space="preserve"> </t>
  </si>
  <si>
    <t xml:space="preserve">Hạn thanh toán </t>
  </si>
  <si>
    <t>(Latest payment date with no Penalty)</t>
  </si>
  <si>
    <t>đơn vị tính: vnd</t>
  </si>
  <si>
    <r>
      <t>Dịch vụ cung cấp (</t>
    </r>
    <r>
      <rPr>
        <b/>
        <i/>
        <sz val="10"/>
        <rFont val="Times New Roman"/>
        <family val="1"/>
      </rPr>
      <t>Services Provided</t>
    </r>
    <r>
      <rPr>
        <b/>
        <sz val="10"/>
        <rFont val="Times New Roman"/>
        <family val="1"/>
      </rPr>
      <t>)</t>
    </r>
  </si>
  <si>
    <r>
      <t>Trước thuế /</t>
    </r>
    <r>
      <rPr>
        <b/>
        <i/>
        <sz val="10"/>
        <rFont val="Times New Roman"/>
        <family val="1"/>
      </rPr>
      <t>Before tax</t>
    </r>
  </si>
  <si>
    <r>
      <t xml:space="preserve">Thuế / </t>
    </r>
    <r>
      <rPr>
        <b/>
        <i/>
        <sz val="10"/>
        <rFont val="Times New Roman"/>
        <family val="1"/>
      </rPr>
      <t>Tax</t>
    </r>
  </si>
  <si>
    <r>
      <t>Sau thuế/</t>
    </r>
    <r>
      <rPr>
        <b/>
        <i/>
        <sz val="10"/>
        <rFont val="Times New Roman"/>
        <family val="1"/>
      </rPr>
      <t>After tax</t>
    </r>
  </si>
  <si>
    <t xml:space="preserve"> - </t>
  </si>
  <si>
    <t>(m2)</t>
  </si>
  <si>
    <t>x</t>
  </si>
  <si>
    <t>(vnd)</t>
  </si>
  <si>
    <t>(tháng/months)</t>
  </si>
  <si>
    <r>
      <t xml:space="preserve">Tổng cộng phải thanh toán/ </t>
    </r>
    <r>
      <rPr>
        <b/>
        <i/>
        <sz val="11"/>
        <rFont val="Times New Roman"/>
        <family val="1"/>
      </rPr>
      <t>Amount Owing:</t>
    </r>
  </si>
  <si>
    <t>Bằng chữ:</t>
  </si>
  <si>
    <r>
      <t>Chi tiết thanh toán (</t>
    </r>
    <r>
      <rPr>
        <i/>
        <sz val="11"/>
        <rFont val="Times New Roman"/>
        <family val="1"/>
      </rPr>
      <t>Payment Detail</t>
    </r>
    <r>
      <rPr>
        <sz val="11"/>
        <rFont val="Times New Roman"/>
        <family val="1"/>
      </rPr>
      <t>)</t>
    </r>
  </si>
  <si>
    <r>
      <t xml:space="preserve">Thanh toán bằng VND: Trả tiền mặt tại </t>
    </r>
    <r>
      <rPr>
        <b/>
        <sz val="10"/>
        <rFont val="Arial"/>
        <family val="2"/>
      </rPr>
      <t>VP BQL The Manor</t>
    </r>
    <r>
      <rPr>
        <sz val="10"/>
        <rFont val="Arial"/>
        <family val="2"/>
      </rPr>
      <t>  hoặc chuyển khoản (không bao gồm phí ngân hàng) vào tài khoản sau:</t>
    </r>
  </si>
  <si>
    <r>
      <t xml:space="preserve">Payment in VN currency may be made in cash at </t>
    </r>
    <r>
      <rPr>
        <b/>
        <sz val="10"/>
        <rFont val="Arial"/>
        <family val="2"/>
      </rPr>
      <t>The Manor Management Office</t>
    </r>
    <r>
      <rPr>
        <sz val="10"/>
        <rFont val="Arial"/>
        <family val="2"/>
      </rPr>
      <t xml:space="preserve"> or by bank transfer (not included of bank charges) The Manor Account:</t>
    </r>
  </si>
  <si>
    <r>
      <t>TÊN TK(</t>
    </r>
    <r>
      <rPr>
        <b/>
        <i/>
        <sz val="10"/>
        <rFont val="Arial"/>
        <family val="2"/>
      </rPr>
      <t>A/C NAME</t>
    </r>
    <r>
      <rPr>
        <b/>
        <sz val="10"/>
        <rFont val="Arial"/>
        <family val="2"/>
      </rPr>
      <t>): CÔNG TY CỔ PHẦN QUẢN LÝ BẤT ĐỘNG SẢN BÌNH MINH THĂNG LONG</t>
    </r>
  </si>
  <si>
    <r>
      <t>TK VND (</t>
    </r>
    <r>
      <rPr>
        <b/>
        <i/>
        <sz val="10"/>
        <rFont val="Arial"/>
        <family val="2"/>
      </rPr>
      <t>VND A/C</t>
    </r>
    <r>
      <rPr>
        <b/>
        <sz val="10"/>
        <rFont val="Arial"/>
        <family val="2"/>
      </rPr>
      <t>):  2201 0000 5868 68</t>
    </r>
  </si>
  <si>
    <r>
      <t>TÊN NH(</t>
    </r>
    <r>
      <rPr>
        <b/>
        <i/>
        <sz val="10"/>
        <rFont val="Arial"/>
        <family val="2"/>
      </rPr>
      <t>BANK NAME</t>
    </r>
    <r>
      <rPr>
        <b/>
        <sz val="10"/>
        <rFont val="Arial"/>
        <family val="2"/>
      </rPr>
      <t>): BIDV - CN THĂNG LONG</t>
    </r>
  </si>
  <si>
    <t>  - Trong trường hợp quý khách thanh toán bằng chuyển khoản, vui lòng ghi rõ SỐ CĂN HỘ và nội dung dịch vụ được thanh toán trên chứng từ chuyển khoản để chúng tôi ghi nhận việc thanh toán của quý khách.</t>
  </si>
  <si>
    <t xml:space="preserve">  - For payments made by telegraphic transfer, please highlight your UNIT NUMBER and the description of the Service for which you are paying in the telegraphic transfer information so we can recognise your payment. </t>
  </si>
  <si>
    <t>THE MANOR, MỸ ĐÌNH, MỄ TRÌ, TỪ LIÊM, HÀ NỘI</t>
  </si>
  <si>
    <r>
      <t xml:space="preserve">Tel: </t>
    </r>
    <r>
      <rPr>
        <b/>
        <sz val="11"/>
        <rFont val="Times New Roman"/>
        <family val="1"/>
      </rPr>
      <t>04 3785 55 88 - ext: 359</t>
    </r>
  </si>
  <si>
    <r>
      <t xml:space="preserve">Fax: </t>
    </r>
    <r>
      <rPr>
        <b/>
        <sz val="11"/>
        <rFont val="Times New Roman"/>
        <family val="1"/>
      </rPr>
      <t>04 3785 45 71</t>
    </r>
  </si>
  <si>
    <t>S.C 2015</t>
  </si>
  <si>
    <t>CÔNG TY CP QUẢN LÝ BẤT ĐỘNG SẢN BÌNH MINH THĂNG LONG</t>
  </si>
  <si>
    <t xml:space="preserve">ĐỊA CHỈ: TẦNG G THÁP THE MANOR, ĐƯỜNG MỄ TRÌ, PHƯỜNG MỸ </t>
  </si>
  <si>
    <t xml:space="preserve">                 ĐÌNH 1, QUẬN NAM TỪ LIÊM, TP. HÀ NỘI, VIỆT NAM</t>
  </si>
  <si>
    <t>MST: 0105 634 740</t>
  </si>
  <si>
    <t>EMAIL: binhminhthanglong@gmail.com</t>
  </si>
  <si>
    <t>HOTLINE: 096 378 5353</t>
  </si>
  <si>
    <t>TEL: 04 3785 4570/ FAX: 04 3785 4571</t>
  </si>
  <si>
    <t> - Vui lòng thanh toán trước hạn thanh toán để tránh phải trả lãi. Việc thanh toán quá hạn sau 15 ngày sẽ chịu lãi là: 150%/tháng lãi suất cơ bản của Ngân Hàng Nhà Nước tại thời điểm thanh toán và phí hành chính 0.5%/tháng . Hơn nữa, mặc định rằng chúng tôi sẽ tạm ngưng cung cấp các dịch vụ tiện ích đến căn hộ quý khách sau 1 tháng kể từ ngày ghi trên giấy báo nếu vẫn chưa nhận được thanh toán.</t>
  </si>
  <si>
    <t xml:space="preserve">  - Payment will be made before Latest payment date to avoid Penalties. Late payment after 15 (fifteen) days will be incurred Interest (150%/month of interest rate of State bank on the date of payment) and Administrative (0.5%/month) Penalties. Further default after 1 (one) month from the date of the Debit Note will result in temporary dis-connection of utility service(s) to your Unit pending payment. </t>
  </si>
  <si>
    <r>
      <t>Kế Toán viên/</t>
    </r>
    <r>
      <rPr>
        <i/>
        <sz val="11"/>
        <rFont val="Times New Roman"/>
        <family val="1"/>
      </rPr>
      <t>Accountant</t>
    </r>
  </si>
  <si>
    <t>E403</t>
  </si>
  <si>
    <t>W403</t>
  </si>
  <si>
    <t>W404</t>
  </si>
  <si>
    <t>Tổng cộng</t>
  </si>
  <si>
    <t>Ngày bàn giao nhà</t>
  </si>
  <si>
    <t>Mai Test Activate</t>
  </si>
  <si>
    <t>BQL Tßa nhµ The Manor &amp; Villas Hµ Néi</t>
  </si>
  <si>
    <t>Tæng hîp ph¸t sinh c«ng nî theo dÞch vô*</t>
  </si>
  <si>
    <t>Can_ho</t>
  </si>
  <si>
    <t>Nhãm</t>
  </si>
  <si>
    <t>Tªn nhãm</t>
  </si>
  <si>
    <t>D­ nî ®Çu kú</t>
  </si>
  <si>
    <t>D­ cã ®Çu kú</t>
  </si>
  <si>
    <t>Ps nî</t>
  </si>
  <si>
    <t>Ps cã</t>
  </si>
  <si>
    <t>D­ nî cuèi kú</t>
  </si>
  <si>
    <t>D­ cã cuèi kú</t>
  </si>
  <si>
    <t/>
  </si>
  <si>
    <t>Bitexco - CNHN</t>
  </si>
  <si>
    <t>13060001</t>
  </si>
  <si>
    <t>Cong ty TNHH Tap doan Bitexco - CN Ha Noi</t>
  </si>
  <si>
    <t>Bitexco</t>
  </si>
  <si>
    <t>13060033</t>
  </si>
  <si>
    <t>Cong ty TNHH tap doan Bitexco</t>
  </si>
  <si>
    <t>1306110024</t>
  </si>
  <si>
    <t>Dinh Thi Ngoan/ Dinh Thi Ngoc</t>
  </si>
  <si>
    <t>D29</t>
  </si>
  <si>
    <t>1306110034</t>
  </si>
  <si>
    <t>Nong Thi Lien</t>
  </si>
  <si>
    <t>1306110069</t>
  </si>
  <si>
    <t>Dang Thai Hong/ Phan Ngoc Anh</t>
  </si>
  <si>
    <t>1306110070</t>
  </si>
  <si>
    <t>Pham Dai Duong/ Nguyen Thu Hang</t>
  </si>
  <si>
    <t>1306110073</t>
  </si>
  <si>
    <t>Vu Nhu Quynh</t>
  </si>
  <si>
    <t>1306110101</t>
  </si>
  <si>
    <t>1306110120</t>
  </si>
  <si>
    <t>Dien Kieu Hong Hanh/ Vu T.Thu Ha</t>
  </si>
  <si>
    <t>1306110154</t>
  </si>
  <si>
    <t>Tran Van Huy</t>
  </si>
  <si>
    <t>1306110317</t>
  </si>
  <si>
    <t>La Manh Cuong</t>
  </si>
  <si>
    <t>1306110323</t>
  </si>
  <si>
    <t>Pham Duc Tu</t>
  </si>
  <si>
    <t>1306110337</t>
  </si>
  <si>
    <t>Nguyen Thi Kim Chi</t>
  </si>
  <si>
    <t>1306110457</t>
  </si>
  <si>
    <t>Vu Quang Huy</t>
  </si>
  <si>
    <t>D03</t>
  </si>
  <si>
    <t>1306110459</t>
  </si>
  <si>
    <t>Tran Thi Tham</t>
  </si>
  <si>
    <t>E03</t>
  </si>
  <si>
    <t>1306110460</t>
  </si>
  <si>
    <t>Vu Huyen Ly</t>
  </si>
  <si>
    <t>D06</t>
  </si>
  <si>
    <t>1306110461</t>
  </si>
  <si>
    <t>Nguyen Thi Thu Yen</t>
  </si>
  <si>
    <t>D08</t>
  </si>
  <si>
    <t>1306110462</t>
  </si>
  <si>
    <t>Nguyen Ngoc Minh</t>
  </si>
  <si>
    <t>D09</t>
  </si>
  <si>
    <t>1306110463</t>
  </si>
  <si>
    <t>Le Minh Hung/ Phan Thi Quynh Lam</t>
  </si>
  <si>
    <t>D10</t>
  </si>
  <si>
    <t>1306110464</t>
  </si>
  <si>
    <t>Nguyen Thi Huong</t>
  </si>
  <si>
    <t>D11</t>
  </si>
  <si>
    <t>1306110465</t>
  </si>
  <si>
    <t>Nguyen Hoang An</t>
  </si>
  <si>
    <t>D12</t>
  </si>
  <si>
    <t>1306110466</t>
  </si>
  <si>
    <t>Hoang Vinh Ninh</t>
  </si>
  <si>
    <t>D13</t>
  </si>
  <si>
    <t>1306110467</t>
  </si>
  <si>
    <t>D14</t>
  </si>
  <si>
    <t>1306110468</t>
  </si>
  <si>
    <t>Tran Dinh Thanh/ Phan Tu  Anh</t>
  </si>
  <si>
    <t>D15</t>
  </si>
  <si>
    <t>1306110469</t>
  </si>
  <si>
    <t>Pham Nghiem Xuan Bac</t>
  </si>
  <si>
    <t>D16</t>
  </si>
  <si>
    <t>1306110470</t>
  </si>
  <si>
    <t>DangThi Tu Quyen</t>
  </si>
  <si>
    <t>D02</t>
  </si>
  <si>
    <t>1306110471</t>
  </si>
  <si>
    <t>Trinh Thi Thanh Ha</t>
  </si>
  <si>
    <t>D22</t>
  </si>
  <si>
    <t>1306110472</t>
  </si>
  <si>
    <t>Nguyen Ngoc Toan</t>
  </si>
  <si>
    <t>D24</t>
  </si>
  <si>
    <t>1306110474</t>
  </si>
  <si>
    <t>Vu Thi Huong</t>
  </si>
  <si>
    <t>D26</t>
  </si>
  <si>
    <t>1306110475</t>
  </si>
  <si>
    <t>Vu Kong Tru</t>
  </si>
  <si>
    <t>D27</t>
  </si>
  <si>
    <t>1306110476</t>
  </si>
  <si>
    <t>Ngo Thi Binh</t>
  </si>
  <si>
    <t>D28</t>
  </si>
  <si>
    <t>1306110477</t>
  </si>
  <si>
    <t>Nguyen Trung Hieu</t>
  </si>
  <si>
    <t>D32</t>
  </si>
  <si>
    <t>1306110479</t>
  </si>
  <si>
    <t>Cao ThÞ Minh</t>
  </si>
  <si>
    <t>D33</t>
  </si>
  <si>
    <t>1306110480</t>
  </si>
  <si>
    <t>Ngo Thi Thuy Nguyen</t>
  </si>
  <si>
    <t>E01</t>
  </si>
  <si>
    <t>1306110481</t>
  </si>
  <si>
    <t>Phan Ngoc Bien / Ngo Thi Thanh Ngoc</t>
  </si>
  <si>
    <t>E02</t>
  </si>
  <si>
    <t>1306110482</t>
  </si>
  <si>
    <t>Do Thi Thuy Long</t>
  </si>
  <si>
    <t>E07</t>
  </si>
  <si>
    <t>1306110483</t>
  </si>
  <si>
    <t>Nguyen Thi Bich Hanh</t>
  </si>
  <si>
    <t>E08</t>
  </si>
  <si>
    <t>1306110484</t>
  </si>
  <si>
    <t>Tran Minh Chinh</t>
  </si>
  <si>
    <t>E10</t>
  </si>
  <si>
    <t>1306110486</t>
  </si>
  <si>
    <t>Pham Thi Thu Ha</t>
  </si>
  <si>
    <t>E11</t>
  </si>
  <si>
    <t>1306110487</t>
  </si>
  <si>
    <t>Nguyen Duc Trong</t>
  </si>
  <si>
    <t>E12</t>
  </si>
  <si>
    <t>1306110488</t>
  </si>
  <si>
    <t>Nguyen Khac Sinh</t>
  </si>
  <si>
    <t>E14</t>
  </si>
  <si>
    <t>1306110489</t>
  </si>
  <si>
    <t>Nguyen Thi Duan</t>
  </si>
  <si>
    <t>E17</t>
  </si>
  <si>
    <t>1306110490</t>
  </si>
  <si>
    <t>E06</t>
  </si>
  <si>
    <t>1306110491</t>
  </si>
  <si>
    <t>Luong Cao Thang</t>
  </si>
  <si>
    <t>E18</t>
  </si>
  <si>
    <t>1306110492</t>
  </si>
  <si>
    <t>Do Khac Am/ Do Thi Nhien</t>
  </si>
  <si>
    <t>E19</t>
  </si>
  <si>
    <t>1306110493</t>
  </si>
  <si>
    <t>Nguyen Thi Thuong</t>
  </si>
  <si>
    <t>D20</t>
  </si>
  <si>
    <t>1306110495</t>
  </si>
  <si>
    <t>Vu Thi Thu Loan</t>
  </si>
  <si>
    <t>D31</t>
  </si>
  <si>
    <t>1306110497</t>
  </si>
  <si>
    <t>To Quyet Tien/ Pham Dinh Thong</t>
  </si>
  <si>
    <t>D21</t>
  </si>
  <si>
    <t>1306110498</t>
  </si>
  <si>
    <t>Nguyen Hong Anh/ Dao Duy Anh</t>
  </si>
  <si>
    <t>D18</t>
  </si>
  <si>
    <t>1306110499</t>
  </si>
  <si>
    <t>Vu Thi Thanh Huong</t>
  </si>
  <si>
    <t>E05</t>
  </si>
  <si>
    <t>1306110500</t>
  </si>
  <si>
    <t>Nguyen Cao Thang/ Nguyen Thi My</t>
  </si>
  <si>
    <t>E15</t>
  </si>
  <si>
    <t>1306110501</t>
  </si>
  <si>
    <t>Le Minh Hieu/ Vu Thi Suot</t>
  </si>
  <si>
    <t>E04</t>
  </si>
  <si>
    <t>1306110502</t>
  </si>
  <si>
    <t>Tran Bich Phuong</t>
  </si>
  <si>
    <t>D04</t>
  </si>
  <si>
    <t>1306110503</t>
  </si>
  <si>
    <t>Le Van Tuan</t>
  </si>
  <si>
    <t>1306110504</t>
  </si>
  <si>
    <t>Phung Thi Thu Hong</t>
  </si>
  <si>
    <t>1306110506</t>
  </si>
  <si>
    <t>Bui Thanh Chung</t>
  </si>
  <si>
    <t>1306110507</t>
  </si>
  <si>
    <t>Bui Thi Bao Quyen</t>
  </si>
  <si>
    <t>1306110508</t>
  </si>
  <si>
    <t>Vu Thi Thu Ha</t>
  </si>
  <si>
    <t>1306110509</t>
  </si>
  <si>
    <t>Nguyen Thu</t>
  </si>
  <si>
    <t>1306110510</t>
  </si>
  <si>
    <t>Nguyen Thanh Hoa</t>
  </si>
  <si>
    <t>1306110511</t>
  </si>
  <si>
    <t>1306110512</t>
  </si>
  <si>
    <t>Nguyen Tuan  Anh</t>
  </si>
  <si>
    <t>1306110513</t>
  </si>
  <si>
    <t>Dang Hong Phong/ Le Thi Lien</t>
  </si>
  <si>
    <t>1306110514</t>
  </si>
  <si>
    <t>Tran Huu Thuy</t>
  </si>
  <si>
    <t>1306110516</t>
  </si>
  <si>
    <t>Tran Thi To Nga/ Do Phuong Lien</t>
  </si>
  <si>
    <t>1306110517</t>
  </si>
  <si>
    <t>Nguyen Ba Nguyen/Le Thi Chuc</t>
  </si>
  <si>
    <t>1306110518</t>
  </si>
  <si>
    <t>Le Thi Minh Chau/Le Viet Nga</t>
  </si>
  <si>
    <t>1306110520</t>
  </si>
  <si>
    <t>1306110522</t>
  </si>
  <si>
    <t>Nguyen Quang Dung/Doan Thi Thai Yen</t>
  </si>
  <si>
    <t>1306110523</t>
  </si>
  <si>
    <t>1306110524</t>
  </si>
  <si>
    <t>Pham Thi Mo/ Nguyen Cuong Thinh</t>
  </si>
  <si>
    <t>1306110526</t>
  </si>
  <si>
    <t>Nguyen Duc Thuan</t>
  </si>
  <si>
    <t>1306110528</t>
  </si>
  <si>
    <t>Hoang Thi Thu Huong</t>
  </si>
  <si>
    <t>1306110530</t>
  </si>
  <si>
    <t>1306110533</t>
  </si>
  <si>
    <t>Tran Van Anh/ Le Trung Huu</t>
  </si>
  <si>
    <t>1306110538</t>
  </si>
  <si>
    <t>Nguyen Thi Minh Ly</t>
  </si>
  <si>
    <t>1306110540</t>
  </si>
  <si>
    <t>Ho Thi Van Anh</t>
  </si>
  <si>
    <t>1306110541</t>
  </si>
  <si>
    <t>Nguyen Thi Huong Giang</t>
  </si>
  <si>
    <t>1306110542</t>
  </si>
  <si>
    <t>Nguyen Van Thien</t>
  </si>
  <si>
    <t>1306110543</t>
  </si>
  <si>
    <t>Nguyen Thuy Quynh</t>
  </si>
  <si>
    <t>1306110544</t>
  </si>
  <si>
    <t>Le Thi Ly</t>
  </si>
  <si>
    <t>1306110545</t>
  </si>
  <si>
    <t>Le Minh Tuan</t>
  </si>
  <si>
    <t>1306110546</t>
  </si>
  <si>
    <t>Duong Hai Hung</t>
  </si>
  <si>
    <t>1306110548</t>
  </si>
  <si>
    <t>Phan Thi Tam Ha</t>
  </si>
  <si>
    <t>1306110549</t>
  </si>
  <si>
    <t>Tran Thi Thoa</t>
  </si>
  <si>
    <t>1306110550</t>
  </si>
  <si>
    <t>Nguyen Hoang Viet</t>
  </si>
  <si>
    <t>1306110551</t>
  </si>
  <si>
    <t>Ngo Quang Hung</t>
  </si>
  <si>
    <t>1306110553</t>
  </si>
  <si>
    <t>1306110555</t>
  </si>
  <si>
    <t>Le Bach Duong/ Le T.Hoa Binh</t>
  </si>
  <si>
    <t>1306110556</t>
  </si>
  <si>
    <t>Le Mai Anh</t>
  </si>
  <si>
    <t>1306110557</t>
  </si>
  <si>
    <t>Nguyen Thanh Binh</t>
  </si>
  <si>
    <t>1306110558</t>
  </si>
  <si>
    <t>Nguyen Dang Chien/ Pham Hoang Ngan</t>
  </si>
  <si>
    <t>1306110559</t>
  </si>
  <si>
    <t>Dinh Viet Anh</t>
  </si>
  <si>
    <t>1306110561</t>
  </si>
  <si>
    <t>Do Viet Hung</t>
  </si>
  <si>
    <t>1306110563</t>
  </si>
  <si>
    <t>1306110565</t>
  </si>
  <si>
    <t>Vu Hoang Son/ Nguyen Binh Khiem</t>
  </si>
  <si>
    <t>1306110566</t>
  </si>
  <si>
    <t>1306110567</t>
  </si>
  <si>
    <t>Nguyen Thi Dao</t>
  </si>
  <si>
    <t>1306110568</t>
  </si>
  <si>
    <t>Nguyen Vinh</t>
  </si>
  <si>
    <t>1306110569</t>
  </si>
  <si>
    <t>Pham Thuy Hang</t>
  </si>
  <si>
    <t>1306110570</t>
  </si>
  <si>
    <t>Pham Thieu Hoa/ Le Van Khoan</t>
  </si>
  <si>
    <t>1306110571</t>
  </si>
  <si>
    <t>Pham Hoang Ha</t>
  </si>
  <si>
    <t>1306110572</t>
  </si>
  <si>
    <t>Nguyen Mau Xuan/ Tran Thi Hanh</t>
  </si>
  <si>
    <t>1306110573</t>
  </si>
  <si>
    <t>Tran Thuy Linh/ Nguyen Ngoc Tuan</t>
  </si>
  <si>
    <t>1306110574</t>
  </si>
  <si>
    <t>Dinh Thi Hong Cham</t>
  </si>
  <si>
    <t>1306110575</t>
  </si>
  <si>
    <t>Chau Thi Thu Huyen</t>
  </si>
  <si>
    <t>1306110576</t>
  </si>
  <si>
    <t>Dang Minh Phuong</t>
  </si>
  <si>
    <t>1306110577</t>
  </si>
  <si>
    <t>Nguyen Thi Thuy</t>
  </si>
  <si>
    <t>1306110578</t>
  </si>
  <si>
    <t>1306110579</t>
  </si>
  <si>
    <t>Vu  Thi Chuong</t>
  </si>
  <si>
    <t>1306110580</t>
  </si>
  <si>
    <t>Le Thi Hoa</t>
  </si>
  <si>
    <t>1306110581</t>
  </si>
  <si>
    <t>Nguyen Thi Hoa</t>
  </si>
  <si>
    <t>1306110585</t>
  </si>
  <si>
    <t>Pham Thi Tuyet Mai</t>
  </si>
  <si>
    <t>1306110586</t>
  </si>
  <si>
    <t>Vu Lan Huong</t>
  </si>
  <si>
    <t>1306110587</t>
  </si>
  <si>
    <t>Nguyen Thanh Thuy</t>
  </si>
  <si>
    <t>1306110588</t>
  </si>
  <si>
    <t>Pham Khanh Son</t>
  </si>
  <si>
    <t>1306110589</t>
  </si>
  <si>
    <t>1306110590</t>
  </si>
  <si>
    <t>Ho Viet Hung</t>
  </si>
  <si>
    <t>1306110591</t>
  </si>
  <si>
    <t>Luong Sy Phap</t>
  </si>
  <si>
    <t>1306110592</t>
  </si>
  <si>
    <t>Nguyen Chi Chung</t>
  </si>
  <si>
    <t>1306110593</t>
  </si>
  <si>
    <t>Tran Thi Hue</t>
  </si>
  <si>
    <t>1306110594</t>
  </si>
  <si>
    <t>Vu Van Hoan/Vu Thi Thanh Ha</t>
  </si>
  <si>
    <t>1306110597</t>
  </si>
  <si>
    <t>Nguyen Thai Duong</t>
  </si>
  <si>
    <t>1306110599</t>
  </si>
  <si>
    <t>Nguyen Thi Thai Hang/ Ninh Thi Phuong</t>
  </si>
  <si>
    <t>1306110600</t>
  </si>
  <si>
    <t>Duong Thu Giang/Hoang Ha Trung</t>
  </si>
  <si>
    <t>1306110601</t>
  </si>
  <si>
    <t>1306110602</t>
  </si>
  <si>
    <t>Le Thi Bach Tuyet</t>
  </si>
  <si>
    <t>1306110604</t>
  </si>
  <si>
    <t>1306110606</t>
  </si>
  <si>
    <t>Nguyen Ngoc Chau / Phan Thi Lan Anh</t>
  </si>
  <si>
    <t>1306110607</t>
  </si>
  <si>
    <t>Ho Hoang Yen/ Pham Thanh Binh</t>
  </si>
  <si>
    <t>1306110608</t>
  </si>
  <si>
    <t>Pham Thi Yen</t>
  </si>
  <si>
    <t>1306110609</t>
  </si>
  <si>
    <t>Duong Thi Doan</t>
  </si>
  <si>
    <t>1306110610</t>
  </si>
  <si>
    <t>Le Nhan Phuong</t>
  </si>
  <si>
    <t>1306110611</t>
  </si>
  <si>
    <t>Nguyen An Bang/ Ngo Manh Quan</t>
  </si>
  <si>
    <t>1306110612</t>
  </si>
  <si>
    <t>Nguyen Ngoc Tran</t>
  </si>
  <si>
    <t>1306110613</t>
  </si>
  <si>
    <t>Pham Dinh Ngan/Ha Hong Thang</t>
  </si>
  <si>
    <t>1306110614</t>
  </si>
  <si>
    <t>Pham Minh Khoi</t>
  </si>
  <si>
    <t>1306110615</t>
  </si>
  <si>
    <t>Nguyen Thi Thanh Ha</t>
  </si>
  <si>
    <t>1306110616</t>
  </si>
  <si>
    <t>Ho Phuong Chi</t>
  </si>
  <si>
    <t>1306110617</t>
  </si>
  <si>
    <t>Nguyen Duc</t>
  </si>
  <si>
    <t>1306110618</t>
  </si>
  <si>
    <t>Bui Quang Ngoc</t>
  </si>
  <si>
    <t>1306110620</t>
  </si>
  <si>
    <t>Nguyen Trong Luan</t>
  </si>
  <si>
    <t>1306110621</t>
  </si>
  <si>
    <t>1306110622</t>
  </si>
  <si>
    <t>Thang Duc Thang</t>
  </si>
  <si>
    <t>1306110623</t>
  </si>
  <si>
    <t>Nguyen Huu Chung</t>
  </si>
  <si>
    <t>1306110626</t>
  </si>
  <si>
    <t>Nguyen Hoa Binh</t>
  </si>
  <si>
    <t>1306110631</t>
  </si>
  <si>
    <t>Vu Quoc Binh</t>
  </si>
  <si>
    <t>1306110633</t>
  </si>
  <si>
    <t>Pham Bich Thuy/ Bui Thi Thu Huyen</t>
  </si>
  <si>
    <t>1306110634</t>
  </si>
  <si>
    <t>Hoang Tri Vien</t>
  </si>
  <si>
    <t>1306110635</t>
  </si>
  <si>
    <t>Do Thi Hang/Ngo Xuan Tung</t>
  </si>
  <si>
    <t>1306110636</t>
  </si>
  <si>
    <t>Kieu Thu Ngoc</t>
  </si>
  <si>
    <t>1306110637</t>
  </si>
  <si>
    <t>Nguyen Thi Hien/ Armand Claude</t>
  </si>
  <si>
    <t>1306110638</t>
  </si>
  <si>
    <t>1306110639</t>
  </si>
  <si>
    <t>Tran Le Thu</t>
  </si>
  <si>
    <t>1306110640</t>
  </si>
  <si>
    <t>1306110641</t>
  </si>
  <si>
    <t>1306110643</t>
  </si>
  <si>
    <t>Nguyen Dac Dau</t>
  </si>
  <si>
    <t>1306110645</t>
  </si>
  <si>
    <t>1306110646</t>
  </si>
  <si>
    <t>Le Thi Hong  Nga/ Dinh Le Hanh</t>
  </si>
  <si>
    <t>1306110648</t>
  </si>
  <si>
    <t>Ta Nguyen</t>
  </si>
  <si>
    <t>1306110649</t>
  </si>
  <si>
    <t>1306110650</t>
  </si>
  <si>
    <t>Vo Kim Phong/ Ngo Minh Giang</t>
  </si>
  <si>
    <t>1306110651</t>
  </si>
  <si>
    <t>Nguyen Bich Thuy/Phung Xuan Ha</t>
  </si>
  <si>
    <t>1306110653</t>
  </si>
  <si>
    <t>Phan Thi Bich Ha</t>
  </si>
  <si>
    <t>1306110655</t>
  </si>
  <si>
    <t>1306110658</t>
  </si>
  <si>
    <t>Nguyen Vu Long</t>
  </si>
  <si>
    <t>1306110659</t>
  </si>
  <si>
    <t>Nguyen Ngoc Luong</t>
  </si>
  <si>
    <t>1306110660</t>
  </si>
  <si>
    <t>Vu Thi Hanh Nhan/ Tran Thi Thu Huong</t>
  </si>
  <si>
    <t>1306110661</t>
  </si>
  <si>
    <t>1306110662</t>
  </si>
  <si>
    <t>Vu Hong Nga/Tran Phan Huu</t>
  </si>
  <si>
    <t>1306110664</t>
  </si>
  <si>
    <t>Dang Thi Lien</t>
  </si>
  <si>
    <t>1306110665</t>
  </si>
  <si>
    <t>Phung Van Chinh/ Nguyen Thi Quy</t>
  </si>
  <si>
    <t>1306110666</t>
  </si>
  <si>
    <t>Nguyen Phuong Nga</t>
  </si>
  <si>
    <t>1306110667</t>
  </si>
  <si>
    <t>1306110668</t>
  </si>
  <si>
    <t>1306110669</t>
  </si>
  <si>
    <t>1306110670</t>
  </si>
  <si>
    <t>Nguyen Van Thang</t>
  </si>
  <si>
    <t>1306110672</t>
  </si>
  <si>
    <t>Dao Thuy Ha</t>
  </si>
  <si>
    <t>1306110673</t>
  </si>
  <si>
    <t>Nguyen Van Nhat/Nguyen Thi Thu Huong</t>
  </si>
  <si>
    <t>1306110674</t>
  </si>
  <si>
    <t>Tran Mai Lan</t>
  </si>
  <si>
    <t>1306110675</t>
  </si>
  <si>
    <t>Chu Thi Thuan</t>
  </si>
  <si>
    <t>1306110676</t>
  </si>
  <si>
    <t>Nguyen Tien Hai</t>
  </si>
  <si>
    <t>1306110677</t>
  </si>
  <si>
    <t>Nguyen Quoc Huy</t>
  </si>
  <si>
    <t>1306110678</t>
  </si>
  <si>
    <t>NguyenThi Doan Trang</t>
  </si>
  <si>
    <t>1306110681</t>
  </si>
  <si>
    <t>Tran Thi Minh Thuy</t>
  </si>
  <si>
    <t>1306110682</t>
  </si>
  <si>
    <t>Ho Thanh Huong</t>
  </si>
  <si>
    <t>1306110683</t>
  </si>
  <si>
    <t>Tran Van Thang</t>
  </si>
  <si>
    <t>1306110685</t>
  </si>
  <si>
    <t>Nguyen Mai Phuong</t>
  </si>
  <si>
    <t>1306110686</t>
  </si>
  <si>
    <t>Nguyen Thi Tan Sinh</t>
  </si>
  <si>
    <t>1306110687</t>
  </si>
  <si>
    <t>Bui Thi Xuan/Nguyen Manh Hung</t>
  </si>
  <si>
    <t>1306110688</t>
  </si>
  <si>
    <t>Truong Mai Hoa</t>
  </si>
  <si>
    <t>1306110689</t>
  </si>
  <si>
    <t>Trinh Thanh Lam</t>
  </si>
  <si>
    <t>1306110690</t>
  </si>
  <si>
    <t>Tran Thi Thuy Nhan</t>
  </si>
  <si>
    <t>1306110691</t>
  </si>
  <si>
    <t>Nguyen Khang</t>
  </si>
  <si>
    <t>1306110692</t>
  </si>
  <si>
    <t>Phan Le Nghi</t>
  </si>
  <si>
    <t>1306110693</t>
  </si>
  <si>
    <t>1306110694</t>
  </si>
  <si>
    <t>Nguyen Hong Phong</t>
  </si>
  <si>
    <t>1306110695</t>
  </si>
  <si>
    <t>1306110696</t>
  </si>
  <si>
    <t>Tran Chuong Huyen</t>
  </si>
  <si>
    <t>1306110697</t>
  </si>
  <si>
    <t>1306110698</t>
  </si>
  <si>
    <t>1306110699</t>
  </si>
  <si>
    <t>Khuc Trung Kien</t>
  </si>
  <si>
    <t>1306110700</t>
  </si>
  <si>
    <t>Tran Quang Hung</t>
  </si>
  <si>
    <t>1306110701</t>
  </si>
  <si>
    <t>Chu Xuan Cuong</t>
  </si>
  <si>
    <t>1306110702</t>
  </si>
  <si>
    <t>Tran Thi Mao</t>
  </si>
  <si>
    <t>1306110703</t>
  </si>
  <si>
    <t>Le Duc Dong</t>
  </si>
  <si>
    <t>1306110704</t>
  </si>
  <si>
    <t>Tran Thu Trang</t>
  </si>
  <si>
    <t>1306110706</t>
  </si>
  <si>
    <t>Vu Quang Tinh /Vu Hong Hoa</t>
  </si>
  <si>
    <t>1306110707</t>
  </si>
  <si>
    <t>Bui Thi Hue</t>
  </si>
  <si>
    <t>1306110708</t>
  </si>
  <si>
    <t>Vu Thi Kim Khuyen/Tran Ngoc Kim</t>
  </si>
  <si>
    <t>1306110709</t>
  </si>
  <si>
    <t>Do Thi Thu Trang</t>
  </si>
  <si>
    <t>1306110710</t>
  </si>
  <si>
    <t>Vu Van Quynh</t>
  </si>
  <si>
    <t>1306110712</t>
  </si>
  <si>
    <t>Nguyen Van Hoai</t>
  </si>
  <si>
    <t>1306110713</t>
  </si>
  <si>
    <t>Do Tien Dung</t>
  </si>
  <si>
    <t>1306110714</t>
  </si>
  <si>
    <t>Le Thi Hai Binh</t>
  </si>
  <si>
    <t>1306110715</t>
  </si>
  <si>
    <t>Bui Huy Hoang/ Nguyen Hong Nga</t>
  </si>
  <si>
    <t>1306110716</t>
  </si>
  <si>
    <t>Nguyen Thi Bich Hue</t>
  </si>
  <si>
    <t>1306110717</t>
  </si>
  <si>
    <t>Le Trung Hieu</t>
  </si>
  <si>
    <t>1306110718</t>
  </si>
  <si>
    <t>Mai Duc Long/ Nguyen T. Minh Thuan</t>
  </si>
  <si>
    <t>1306110719</t>
  </si>
  <si>
    <t>Tran Cao Cong</t>
  </si>
  <si>
    <t>1306110722</t>
  </si>
  <si>
    <t>Dinh Huu Phi/ Nguyen Anh Tuyet</t>
  </si>
  <si>
    <t>1306110724</t>
  </si>
  <si>
    <t>1306110725</t>
  </si>
  <si>
    <t>Nguyen Thao Linh</t>
  </si>
  <si>
    <t>1306110727</t>
  </si>
  <si>
    <t>Le Hoang Chau</t>
  </si>
  <si>
    <t>1306110728</t>
  </si>
  <si>
    <t>Nguyen Xuan Son</t>
  </si>
  <si>
    <t>1306110729</t>
  </si>
  <si>
    <t>Nguyen Hoang Tuan</t>
  </si>
  <si>
    <t>1306110731</t>
  </si>
  <si>
    <t>Nguyen Tuan Anh</t>
  </si>
  <si>
    <t>1306110732</t>
  </si>
  <si>
    <t>Nguyen Van Dinh</t>
  </si>
  <si>
    <t>1306110733</t>
  </si>
  <si>
    <t>1306110735</t>
  </si>
  <si>
    <t>Tran Thi Hong Sam</t>
  </si>
  <si>
    <t>1306110736</t>
  </si>
  <si>
    <t>Dao Thi Thuong</t>
  </si>
  <si>
    <t>1306110737</t>
  </si>
  <si>
    <t>Le Thi Thu Hang</t>
  </si>
  <si>
    <t>1306110738</t>
  </si>
  <si>
    <t>1306110739</t>
  </si>
  <si>
    <t>Trinh Van Tien</t>
  </si>
  <si>
    <t>1306110740</t>
  </si>
  <si>
    <t>1306110741</t>
  </si>
  <si>
    <t>Phan Thi Phuong Hoa</t>
  </si>
  <si>
    <t>1306110743</t>
  </si>
  <si>
    <t>Nguyen Vo Hung/ Nguyen Thi Hien</t>
  </si>
  <si>
    <t>1306110744</t>
  </si>
  <si>
    <t>Nguyen Duc Quang</t>
  </si>
  <si>
    <t>1306110745</t>
  </si>
  <si>
    <t>Tran Thi To Nga</t>
  </si>
  <si>
    <t>1306110746</t>
  </si>
  <si>
    <t>Do Phi Lam/ Mai Xuan Thai</t>
  </si>
  <si>
    <t>1306110747</t>
  </si>
  <si>
    <t>Park Kuynchul</t>
  </si>
  <si>
    <t>1306110749</t>
  </si>
  <si>
    <t>Kim Yu San</t>
  </si>
  <si>
    <t>1306110750</t>
  </si>
  <si>
    <t>Vu Loc</t>
  </si>
  <si>
    <t>1306110751</t>
  </si>
  <si>
    <t>Nguyen Minh Huy</t>
  </si>
  <si>
    <t>1306110752</t>
  </si>
  <si>
    <t>Nguyen Xuan Dinh</t>
  </si>
  <si>
    <t>1306110753</t>
  </si>
  <si>
    <t>Nguyen Thi Phuong Van</t>
  </si>
  <si>
    <t>1306110755</t>
  </si>
  <si>
    <t>Khuat Thi Thanh Thuy</t>
  </si>
  <si>
    <t>1306110757</t>
  </si>
  <si>
    <t>1306110758</t>
  </si>
  <si>
    <t>Hyun Sang Woo</t>
  </si>
  <si>
    <t>1306110759</t>
  </si>
  <si>
    <t>Nguyen Duy Hung</t>
  </si>
  <si>
    <t>1306110760</t>
  </si>
  <si>
    <t>Nguyen Van Chinh/Vu Thi Phuong</t>
  </si>
  <si>
    <t>1306110761</t>
  </si>
  <si>
    <t>Nguyen Bao Ngoc/Chung Choon Yee Benjamin</t>
  </si>
  <si>
    <t>1306110762</t>
  </si>
  <si>
    <t>Nguyen Thi Dien Trang</t>
  </si>
  <si>
    <t>1306110763</t>
  </si>
  <si>
    <t>1306110764</t>
  </si>
  <si>
    <t>1306110765</t>
  </si>
  <si>
    <t>Nguyen Thi Thanh Huyen</t>
  </si>
  <si>
    <t>1306110766</t>
  </si>
  <si>
    <t>Tran Xuan Thanh</t>
  </si>
  <si>
    <t>1306110768</t>
  </si>
  <si>
    <t>Hoang Minh Cong</t>
  </si>
  <si>
    <t>1306110769</t>
  </si>
  <si>
    <t>Nguyen Quoc Thu</t>
  </si>
  <si>
    <t>1306110770</t>
  </si>
  <si>
    <t>Nguyen Thi Quang</t>
  </si>
  <si>
    <t>1306110771</t>
  </si>
  <si>
    <t>Pham Lan Dung</t>
  </si>
  <si>
    <t>1306110772</t>
  </si>
  <si>
    <t>Nguyen Xuan Khang</t>
  </si>
  <si>
    <t>1306110773</t>
  </si>
  <si>
    <t>Nguyen Thi Hoang Anh</t>
  </si>
  <si>
    <t>1306110774</t>
  </si>
  <si>
    <t>Le Thanh Quynh</t>
  </si>
  <si>
    <t>1306110775</t>
  </si>
  <si>
    <t>Do Thu Trang</t>
  </si>
  <si>
    <t>1306110776</t>
  </si>
  <si>
    <t>Truong Uyen Thai</t>
  </si>
  <si>
    <t>1306110777</t>
  </si>
  <si>
    <t>Nguyen Kim Chi</t>
  </si>
  <si>
    <t>1306110778</t>
  </si>
  <si>
    <t>Lam Thi Long</t>
  </si>
  <si>
    <t>1306110779</t>
  </si>
  <si>
    <t>Bui Cao Tinh</t>
  </si>
  <si>
    <t>1306110780</t>
  </si>
  <si>
    <t>1306110781</t>
  </si>
  <si>
    <t>Nguyen Thi Hai Yen</t>
  </si>
  <si>
    <t>1306110783</t>
  </si>
  <si>
    <t>Pham Thanh Tung</t>
  </si>
  <si>
    <t>1306110784</t>
  </si>
  <si>
    <t>Nguyen ThiThai Hang/ Ho Sy Hau</t>
  </si>
  <si>
    <t>1306110785</t>
  </si>
  <si>
    <t>Pham Thanh Tu/Bui Hai Nguyen</t>
  </si>
  <si>
    <t>1306110786</t>
  </si>
  <si>
    <t>Cao Khanh Phuong</t>
  </si>
  <si>
    <t>1306110787</t>
  </si>
  <si>
    <t>Dao Anh Vu</t>
  </si>
  <si>
    <t>1306110790</t>
  </si>
  <si>
    <t>Truong Van Ha</t>
  </si>
  <si>
    <t>1306110791</t>
  </si>
  <si>
    <t>Dao Thi Tuy/ Bui Thien Minh</t>
  </si>
  <si>
    <t>1306110792</t>
  </si>
  <si>
    <t>1306110793</t>
  </si>
  <si>
    <t>Nguyen Thi Lan Anh</t>
  </si>
  <si>
    <t>1306110794</t>
  </si>
  <si>
    <t>Huynh Thi Quynh Nga</t>
  </si>
  <si>
    <t>1306110795</t>
  </si>
  <si>
    <t>Nguyen Thi Cham/Nguyen Viet Hung</t>
  </si>
  <si>
    <t>1306110797</t>
  </si>
  <si>
    <t>Do Duong Minh/ Vu Quang Truong</t>
  </si>
  <si>
    <t>1306110798</t>
  </si>
  <si>
    <t>To Tuan</t>
  </si>
  <si>
    <t>1306110799</t>
  </si>
  <si>
    <t>1306110800</t>
  </si>
  <si>
    <t>Le Xuan Can</t>
  </si>
  <si>
    <t>1306110801</t>
  </si>
  <si>
    <t>1306110803</t>
  </si>
  <si>
    <t>Ho Thi Minh Ty</t>
  </si>
  <si>
    <t>1306110804</t>
  </si>
  <si>
    <t>Vu Thi Tuyet Mai</t>
  </si>
  <si>
    <t>1306110805</t>
  </si>
  <si>
    <t>Nguyen Duc Dao</t>
  </si>
  <si>
    <t>1306110806</t>
  </si>
  <si>
    <t>Tran Ngoc Son</t>
  </si>
  <si>
    <t>1306110809</t>
  </si>
  <si>
    <t>Nguyen Thi Thanh Tam</t>
  </si>
  <si>
    <t>1306110810</t>
  </si>
  <si>
    <t>Hoang Thi Le Trang</t>
  </si>
  <si>
    <t>1306110812</t>
  </si>
  <si>
    <t>Tran Van Hien</t>
  </si>
  <si>
    <t>1306110813</t>
  </si>
  <si>
    <t>Hoang Ngoc Nga</t>
  </si>
  <si>
    <t>1306110814</t>
  </si>
  <si>
    <t>Nguyen Thi Thong</t>
  </si>
  <si>
    <t>1306110815</t>
  </si>
  <si>
    <t>Nguyen Gia Vien</t>
  </si>
  <si>
    <t>1306110816</t>
  </si>
  <si>
    <t>Tran Duy Tung</t>
  </si>
  <si>
    <t>1306110818</t>
  </si>
  <si>
    <t>Le Binh Nguyen</t>
  </si>
  <si>
    <t>1306110821</t>
  </si>
  <si>
    <t>1306110822</t>
  </si>
  <si>
    <t>Nguyen Hoai Huong</t>
  </si>
  <si>
    <t>1306110823</t>
  </si>
  <si>
    <t>Vu Dang Khoa</t>
  </si>
  <si>
    <t>1306110826</t>
  </si>
  <si>
    <t>Nguyan Anh Tuan</t>
  </si>
  <si>
    <t>1306110827</t>
  </si>
  <si>
    <t>1306110828</t>
  </si>
  <si>
    <t>Dang Quoc Son</t>
  </si>
  <si>
    <t>1306110833</t>
  </si>
  <si>
    <t>Nguyen Thu Nga</t>
  </si>
  <si>
    <t>1306110834</t>
  </si>
  <si>
    <t>Hoang Khai</t>
  </si>
  <si>
    <t>1306110835</t>
  </si>
  <si>
    <t>Phan Van Kha/ Pham T.Hai Au</t>
  </si>
  <si>
    <t>1306110836</t>
  </si>
  <si>
    <t>Vu Thanh Hai/ Ngo Thi Ngoc Quyen</t>
  </si>
  <si>
    <t>1306110837</t>
  </si>
  <si>
    <t>1306110838</t>
  </si>
  <si>
    <t>Vu Tuyet Van</t>
  </si>
  <si>
    <t>1306110839</t>
  </si>
  <si>
    <t>Phan Phuong Dat/Nguyen Thi Hoai Quy</t>
  </si>
  <si>
    <t>1306110840</t>
  </si>
  <si>
    <t>1306110841</t>
  </si>
  <si>
    <t>1306110843</t>
  </si>
  <si>
    <t>Nguyen Thi Ha</t>
  </si>
  <si>
    <t>1306110844</t>
  </si>
  <si>
    <t>Phi Thi Thuc Nga</t>
  </si>
  <si>
    <t>1306110845</t>
  </si>
  <si>
    <t>Nguyen Thu Van</t>
  </si>
  <si>
    <t>1306110846</t>
  </si>
  <si>
    <t>Nguyen Lam Phuong</t>
  </si>
  <si>
    <t>1306110847</t>
  </si>
  <si>
    <t>Do Nang Tuan</t>
  </si>
  <si>
    <t>1306110848</t>
  </si>
  <si>
    <t>1306110849</t>
  </si>
  <si>
    <t>Dang Thi Thu Ha</t>
  </si>
  <si>
    <t>1306110851</t>
  </si>
  <si>
    <t>Pham Thi Kim Oanh</t>
  </si>
  <si>
    <t>1306110852</t>
  </si>
  <si>
    <t>Bui Thi Hong Huong</t>
  </si>
  <si>
    <t>1306110854</t>
  </si>
  <si>
    <t>1306110855</t>
  </si>
  <si>
    <t>Nguyen Thi My Hanh</t>
  </si>
  <si>
    <t>1306110856</t>
  </si>
  <si>
    <t>Dang Thi Tuyet Huong</t>
  </si>
  <si>
    <t>1306110857</t>
  </si>
  <si>
    <t>Hoang Ha Trung</t>
  </si>
  <si>
    <t>1306110858</t>
  </si>
  <si>
    <t>Nguyen Thi Minh Tam</t>
  </si>
  <si>
    <t>1306110859</t>
  </si>
  <si>
    <t>Nguyen Viet Hung</t>
  </si>
  <si>
    <t>1306110861</t>
  </si>
  <si>
    <t>1306110862</t>
  </si>
  <si>
    <t>Vu Minh Tuc</t>
  </si>
  <si>
    <t>1306110864</t>
  </si>
  <si>
    <t>Nguyen Xuan Son/ Vuong Giang Thanh</t>
  </si>
  <si>
    <t>1306110865</t>
  </si>
  <si>
    <t>Kieu Dinh Hung</t>
  </si>
  <si>
    <t>1306110866</t>
  </si>
  <si>
    <t>Luong Thi Ngot</t>
  </si>
  <si>
    <t>1306110867</t>
  </si>
  <si>
    <t>1306110868</t>
  </si>
  <si>
    <t>Nguyen Van Quyet</t>
  </si>
  <si>
    <t>1306110869</t>
  </si>
  <si>
    <t>Nguyen Manh Hung</t>
  </si>
  <si>
    <t>1306110870</t>
  </si>
  <si>
    <t>1306110871</t>
  </si>
  <si>
    <t>Ho Thi Lan Hoa</t>
  </si>
  <si>
    <t>1306110872</t>
  </si>
  <si>
    <t>Nguyen Thi May</t>
  </si>
  <si>
    <t>1306110873</t>
  </si>
  <si>
    <t>Le Thanh Hien</t>
  </si>
  <si>
    <t>1306110874</t>
  </si>
  <si>
    <t>Bui Hoang Tung</t>
  </si>
  <si>
    <t>1306110875</t>
  </si>
  <si>
    <t>1306110876</t>
  </si>
  <si>
    <t>Pham Bach Duong</t>
  </si>
  <si>
    <t>1306110877</t>
  </si>
  <si>
    <t>Nguyen Quoc Bao</t>
  </si>
  <si>
    <t>1306110878</t>
  </si>
  <si>
    <t>1306110879</t>
  </si>
  <si>
    <t>Le Thu Ninh</t>
  </si>
  <si>
    <t>1306110881</t>
  </si>
  <si>
    <t>Le Thi Kim Oanh/ Tran Ngoc Nam</t>
  </si>
  <si>
    <t>1306110882</t>
  </si>
  <si>
    <t>Pham Thai Dung</t>
  </si>
  <si>
    <t>1306110884</t>
  </si>
  <si>
    <t>Duong Thi Huong Giang</t>
  </si>
  <si>
    <t>1306110885</t>
  </si>
  <si>
    <t>1306110886</t>
  </si>
  <si>
    <t>Ngo Phuc Cuong/Le Bich Thuy</t>
  </si>
  <si>
    <t>1306110889</t>
  </si>
  <si>
    <t>Vu Hai Anh</t>
  </si>
  <si>
    <t>1306110890</t>
  </si>
  <si>
    <t>Nguyen Van Lanh</t>
  </si>
  <si>
    <t>1306110891</t>
  </si>
  <si>
    <t>1306110892</t>
  </si>
  <si>
    <t>Tran Thi Thao Hien</t>
  </si>
  <si>
    <t>1306110893</t>
  </si>
  <si>
    <t>Doan  Ngoc Thu</t>
  </si>
  <si>
    <t>1306110894</t>
  </si>
  <si>
    <t>Nguyen Hai Hung/ Nguyen Hong Hanh</t>
  </si>
  <si>
    <t>1306110897</t>
  </si>
  <si>
    <t>Bui Thi Hong Lien</t>
  </si>
  <si>
    <t>1306110898</t>
  </si>
  <si>
    <t>Dang Minh Tuan</t>
  </si>
  <si>
    <t>1306110899</t>
  </si>
  <si>
    <t>Nguyen Thi Thu Huong</t>
  </si>
  <si>
    <t>1306110900</t>
  </si>
  <si>
    <t>Hoang Minh Tuan</t>
  </si>
  <si>
    <t>1306110901</t>
  </si>
  <si>
    <t>Nguyen Tung Hoa</t>
  </si>
  <si>
    <t>1306110903</t>
  </si>
  <si>
    <t>Dao Tu Khanh</t>
  </si>
  <si>
    <t>1306110904</t>
  </si>
  <si>
    <t>Nguyen Duc Minh/Doan Thi Bich Ngoc</t>
  </si>
  <si>
    <t>1306110905</t>
  </si>
  <si>
    <t>Vuong Thi Van</t>
  </si>
  <si>
    <t>1306110906</t>
  </si>
  <si>
    <t>1306110907</t>
  </si>
  <si>
    <t>1306111005</t>
  </si>
  <si>
    <t>1306111031</t>
  </si>
  <si>
    <t>1306111033</t>
  </si>
  <si>
    <t>Ho Thi Lan Hoa/ Nguyen Binh Khiem</t>
  </si>
  <si>
    <t>1306111095</t>
  </si>
  <si>
    <t>1306111104</t>
  </si>
  <si>
    <t>Nguyen Thi Thanh Thuy</t>
  </si>
  <si>
    <t>1306111120</t>
  </si>
  <si>
    <t>Tran The Cuong</t>
  </si>
  <si>
    <t>1306111143</t>
  </si>
  <si>
    <t>1306111144</t>
  </si>
  <si>
    <t>Nguyen Thi Hong</t>
  </si>
  <si>
    <t>1306111189</t>
  </si>
  <si>
    <t>Vu Mai Dung</t>
  </si>
  <si>
    <t>1306111206</t>
  </si>
  <si>
    <t>Dang Viet Bach/ Kieu Phuong Lien</t>
  </si>
  <si>
    <t>1306111209</t>
  </si>
  <si>
    <t>1306111250</t>
  </si>
  <si>
    <t>Nguyen Thi Thu Ha</t>
  </si>
  <si>
    <t>1306111299</t>
  </si>
  <si>
    <t>1306111349</t>
  </si>
  <si>
    <t>Pham Thanh Binh</t>
  </si>
  <si>
    <t>1306111360</t>
  </si>
  <si>
    <t>Bui Thien Khanh</t>
  </si>
  <si>
    <t>1306111373</t>
  </si>
  <si>
    <t>Ho Hoang Yen/ Nguyen Thu Thuy</t>
  </si>
  <si>
    <t>D17</t>
  </si>
  <si>
    <t>1306111375</t>
  </si>
  <si>
    <t>1306111376</t>
  </si>
  <si>
    <t>Nguyen ThiThu Huong</t>
  </si>
  <si>
    <t>D19</t>
  </si>
  <si>
    <t>1306111388</t>
  </si>
  <si>
    <t>Cong ty co phan giay Hai Tien</t>
  </si>
  <si>
    <t>D01</t>
  </si>
  <si>
    <t>1306111391</t>
  </si>
  <si>
    <t>Luu Quang Hoa</t>
  </si>
  <si>
    <t>1306111396</t>
  </si>
  <si>
    <t>Nguyen Thi Minh Lan</t>
  </si>
  <si>
    <t>1306111397</t>
  </si>
  <si>
    <t>Nguyen Thi Thanh Huong</t>
  </si>
  <si>
    <t>1306111425</t>
  </si>
  <si>
    <t>Nguyen The Truong</t>
  </si>
  <si>
    <t>1306111445</t>
  </si>
  <si>
    <t>Ho Thi Cam Linh</t>
  </si>
  <si>
    <t>1306111446</t>
  </si>
  <si>
    <t>To Nghiem Trang/ Nguyen Thi An Binh</t>
  </si>
  <si>
    <t>1306111448</t>
  </si>
  <si>
    <t>Vu ThiTuyet Minh</t>
  </si>
  <si>
    <t>1306111450</t>
  </si>
  <si>
    <t>Phung Xuan Son</t>
  </si>
  <si>
    <t>1306111455</t>
  </si>
  <si>
    <t>Bui Dinh Hung</t>
  </si>
  <si>
    <t>1306111461</t>
  </si>
  <si>
    <t>Duong Thi Van Anh</t>
  </si>
  <si>
    <t>1306111464</t>
  </si>
  <si>
    <t>Nguyen Manh Cuong/ Bui Huy Hoang</t>
  </si>
  <si>
    <t>D25</t>
  </si>
  <si>
    <t>1306111465</t>
  </si>
  <si>
    <t>Ngo Quoc Khanh</t>
  </si>
  <si>
    <t>D07</t>
  </si>
  <si>
    <t>1306111467</t>
  </si>
  <si>
    <t>Cong ty TNHH BLIV Viet Nam</t>
  </si>
  <si>
    <t>D05</t>
  </si>
  <si>
    <t>1306111482</t>
  </si>
  <si>
    <t>1306111484</t>
  </si>
  <si>
    <t>Nguyen Tue Loan</t>
  </si>
  <si>
    <t>1306111489</t>
  </si>
  <si>
    <t>Nguyen Van Dung/Nguyen Thi Cuu</t>
  </si>
  <si>
    <t>1306111490</t>
  </si>
  <si>
    <t>Nguyen Thi Kim Thanh/ Dang T.Ngoc Anh</t>
  </si>
  <si>
    <t>1306111494</t>
  </si>
  <si>
    <t>Nguyen Thanh Huong/Bui T.Thanh Loan</t>
  </si>
  <si>
    <t>E13</t>
  </si>
  <si>
    <t>1306111498</t>
  </si>
  <si>
    <t>Vu Van Than</t>
  </si>
  <si>
    <t>1306111499</t>
  </si>
  <si>
    <t>Dang Hong Ngoc</t>
  </si>
  <si>
    <t>w2501</t>
  </si>
  <si>
    <t>1306111501</t>
  </si>
  <si>
    <t>Nguyen Lam Phuong/Nguyen Thi Thanh Thuy</t>
  </si>
  <si>
    <t>1306111518</t>
  </si>
  <si>
    <t>Nguyen Huu Hoa/Vu Thi An Thai</t>
  </si>
  <si>
    <t>1306111520</t>
  </si>
  <si>
    <t>Nguyen Thi Thu Thuy</t>
  </si>
  <si>
    <t>1306111533</t>
  </si>
  <si>
    <t>Le Duy Binh</t>
  </si>
  <si>
    <t>1306111536</t>
  </si>
  <si>
    <t>Tran Thi Hung</t>
  </si>
  <si>
    <t>1306111541</t>
  </si>
  <si>
    <t>1306111544</t>
  </si>
  <si>
    <t>Ngo Kim Anh/ Duong Hong Thang</t>
  </si>
  <si>
    <t>1306111592</t>
  </si>
  <si>
    <t>Le Thi Cuc/ Nguyen Thi Huan</t>
  </si>
  <si>
    <t>1306111595</t>
  </si>
  <si>
    <t>Nguyen Duc Quang/ Luu Ngoc Tuyet</t>
  </si>
  <si>
    <t>D30</t>
  </si>
  <si>
    <t>1306111616</t>
  </si>
  <si>
    <t>Pham Hoang Tung</t>
  </si>
  <si>
    <t>E16</t>
  </si>
  <si>
    <t>1306111617</t>
  </si>
  <si>
    <t>Hoang Thi Viet Ha</t>
  </si>
  <si>
    <t>E21</t>
  </si>
  <si>
    <t>1306111618</t>
  </si>
  <si>
    <t>Nguyen Dinh Hai</t>
  </si>
  <si>
    <t>E22</t>
  </si>
  <si>
    <t>1306111619</t>
  </si>
  <si>
    <t>Cong ty TNHH Min Ye Viet Nam</t>
  </si>
  <si>
    <t>1306111628</t>
  </si>
  <si>
    <t>Do Thi Hong Nga/ Nguyen Thi Mui</t>
  </si>
  <si>
    <t>1306111632</t>
  </si>
  <si>
    <t>1306111637</t>
  </si>
  <si>
    <t>1306111639</t>
  </si>
  <si>
    <t>1306111641</t>
  </si>
  <si>
    <t>1306111642</t>
  </si>
  <si>
    <t>Tran Anh Kiet</t>
  </si>
  <si>
    <t>1306111643</t>
  </si>
  <si>
    <t>1306111644</t>
  </si>
  <si>
    <t>Nguyen Thi Minh Ha</t>
  </si>
  <si>
    <t>1306111645</t>
  </si>
  <si>
    <t>Nguyen Song Nam</t>
  </si>
  <si>
    <t>1306111646</t>
  </si>
  <si>
    <t>Nguyen Thanh Dieu Huong</t>
  </si>
  <si>
    <t>1306111647</t>
  </si>
  <si>
    <t>1306111648</t>
  </si>
  <si>
    <t>Nguyen Thu Thuy</t>
  </si>
  <si>
    <t>1306111649</t>
  </si>
  <si>
    <t>1306111650</t>
  </si>
  <si>
    <t>1306111651</t>
  </si>
  <si>
    <t>1306111652</t>
  </si>
  <si>
    <t>Nguyen Ngoc Toan/ Hoang Minh Tuan</t>
  </si>
  <si>
    <t>1306111653</t>
  </si>
  <si>
    <t>Le Minh Hieu/Vu Thi Suot</t>
  </si>
  <si>
    <t>1306111654</t>
  </si>
  <si>
    <t>w2502</t>
  </si>
  <si>
    <t>1306111655</t>
  </si>
  <si>
    <t>Le Minh Anh/Hoang Dai Huy</t>
  </si>
  <si>
    <t>1306111656</t>
  </si>
  <si>
    <t>Phan Chien Thang/ Pham Viet Tuan</t>
  </si>
  <si>
    <t>1306111657</t>
  </si>
  <si>
    <t>1306111658</t>
  </si>
  <si>
    <t>1306111659</t>
  </si>
  <si>
    <t>Than Hoang</t>
  </si>
  <si>
    <t>1306111660</t>
  </si>
  <si>
    <t>Le Dang Vinh</t>
  </si>
  <si>
    <t>1306111661</t>
  </si>
  <si>
    <t>Nguyen Thi Tinh</t>
  </si>
  <si>
    <t>1306111662</t>
  </si>
  <si>
    <t>Nguyen Thi Ngoc Anh</t>
  </si>
  <si>
    <t>1306111663</t>
  </si>
  <si>
    <t>Tran Hung Giang</t>
  </si>
  <si>
    <t>1306111664</t>
  </si>
  <si>
    <t>1306111665</t>
  </si>
  <si>
    <t>1306111666</t>
  </si>
  <si>
    <t>1306111667</t>
  </si>
  <si>
    <t>1306111668</t>
  </si>
  <si>
    <t>Do Van Anh</t>
  </si>
  <si>
    <t>1306111669</t>
  </si>
  <si>
    <t>Dao Manh Duong</t>
  </si>
  <si>
    <t>1306111670</t>
  </si>
  <si>
    <t>Nguyen Thi Bach Tuyet/ Le Bach Duong</t>
  </si>
  <si>
    <t>1306111671</t>
  </si>
  <si>
    <t>Dang Thi Hong Ha</t>
  </si>
  <si>
    <t>1306111672</t>
  </si>
  <si>
    <t>Nguyen Vinh Thanh - Dao Hien Chi</t>
  </si>
  <si>
    <t>1306111673</t>
  </si>
  <si>
    <t>1306111674</t>
  </si>
  <si>
    <t>1306111675</t>
  </si>
  <si>
    <t>TrÞnh Thi Thu Thuy</t>
  </si>
  <si>
    <t>1306111676</t>
  </si>
  <si>
    <t>Nguyen Thi Hien</t>
  </si>
  <si>
    <t>1306111677</t>
  </si>
  <si>
    <t>Trinh Quoc Doan/ Nguyen Binh Khiem</t>
  </si>
  <si>
    <t>1306111678</t>
  </si>
  <si>
    <t>Dang Ngoc Tiep</t>
  </si>
  <si>
    <t>1306111679</t>
  </si>
  <si>
    <t>Nguyen Thanh Dieu Linh</t>
  </si>
  <si>
    <t>1306111680</t>
  </si>
  <si>
    <t>Ngo Sy Quang</t>
  </si>
  <si>
    <t>1306111681</t>
  </si>
  <si>
    <t>Nguyen Van An/Ngo Thi Hanh</t>
  </si>
  <si>
    <t>1306111682</t>
  </si>
  <si>
    <t>Nguyen Linh Giang</t>
  </si>
  <si>
    <t>1306111683</t>
  </si>
  <si>
    <t>Nguyen Mai Toai</t>
  </si>
  <si>
    <t>1306111684</t>
  </si>
  <si>
    <t>Do Thi Phi Hoai/ Nguyen Ngoc Dung</t>
  </si>
  <si>
    <t>1306111685</t>
  </si>
  <si>
    <t>Huynh Tan Binh/Nguyen Minh Hien</t>
  </si>
  <si>
    <t>1306111686</t>
  </si>
  <si>
    <t>Nguyen Thi Thanh</t>
  </si>
  <si>
    <t>1306111687</t>
  </si>
  <si>
    <t>Vu Thi Dung</t>
  </si>
  <si>
    <t>1306111688</t>
  </si>
  <si>
    <t>Nguyen Thi Huong/ Nguyen Thi Nhung Tuyet</t>
  </si>
  <si>
    <t>1306111689</t>
  </si>
  <si>
    <t>Le Thi Quynh Trang</t>
  </si>
  <si>
    <t>1306111690</t>
  </si>
  <si>
    <t>Nguyan Cong Nam</t>
  </si>
  <si>
    <t>1306111691</t>
  </si>
  <si>
    <t>Ngo Thi Hong Thu</t>
  </si>
  <si>
    <t>1306111692</t>
  </si>
  <si>
    <t>Nguyen The Cong/Ho Thi Thanh Hai</t>
  </si>
  <si>
    <t>1306111693</t>
  </si>
  <si>
    <t>1306111694</t>
  </si>
  <si>
    <t>Hoang Thi Viet Ha/ Nguyen Van Dan</t>
  </si>
  <si>
    <t>1306111695</t>
  </si>
  <si>
    <t>Vu Van Hoan</t>
  </si>
  <si>
    <t>1306111696</t>
  </si>
  <si>
    <t>1306111698</t>
  </si>
  <si>
    <t>Nguyen Thi Hong Minh</t>
  </si>
  <si>
    <t>1306111699</t>
  </si>
  <si>
    <t>Hoang Anh</t>
  </si>
  <si>
    <t>1306111700</t>
  </si>
  <si>
    <t>Le Anh Tung</t>
  </si>
  <si>
    <t>1306111701</t>
  </si>
  <si>
    <t>Nguyen Hoai Minh</t>
  </si>
  <si>
    <t>1306111702</t>
  </si>
  <si>
    <t>Wang Minh May/Dien Kieu Honh Hanh</t>
  </si>
  <si>
    <t>1306111703</t>
  </si>
  <si>
    <t>Pham Dinh Thong</t>
  </si>
  <si>
    <t>1306111704</t>
  </si>
  <si>
    <t>1306111705</t>
  </si>
  <si>
    <t>1306111706</t>
  </si>
  <si>
    <t>Do Thi My Ngoc</t>
  </si>
  <si>
    <t>1306111707</t>
  </si>
  <si>
    <t>Le Thanh Ha/Pham Thi Kim Oanh</t>
  </si>
  <si>
    <t>1306111708</t>
  </si>
  <si>
    <t>Nguyen Luu Thuy</t>
  </si>
  <si>
    <t>1306111709</t>
  </si>
  <si>
    <t>Ho Ngan Chi</t>
  </si>
  <si>
    <t>1306111710</t>
  </si>
  <si>
    <t>1306111711</t>
  </si>
  <si>
    <t>Ha Chi Cong</t>
  </si>
  <si>
    <t>1306111712</t>
  </si>
  <si>
    <t>Tran Thi  Cuc</t>
  </si>
  <si>
    <t>1306111713</t>
  </si>
  <si>
    <t>Tran Phuong Nga/Dao Duy Cuong</t>
  </si>
  <si>
    <t>1306111714</t>
  </si>
  <si>
    <t>Nghiem Thi To Nga</t>
  </si>
  <si>
    <t>1306111715</t>
  </si>
  <si>
    <t>Le Thuan Yen</t>
  </si>
  <si>
    <t>1306111716</t>
  </si>
  <si>
    <t>Nguyen Ba Ngoc</t>
  </si>
  <si>
    <t>1306111717</t>
  </si>
  <si>
    <t>Nguyen Van Tam/Nguyen Tran Thu Nguyen</t>
  </si>
  <si>
    <t>1306111718</t>
  </si>
  <si>
    <t>Dao Thi Thanh Huong</t>
  </si>
  <si>
    <t>1306111719</t>
  </si>
  <si>
    <t>Ta Ngoc Son</t>
  </si>
  <si>
    <t>1306111721</t>
  </si>
  <si>
    <t>Le Ngoc Tuan/Nguyen Thi Bao Hien</t>
  </si>
  <si>
    <t>1306111722</t>
  </si>
  <si>
    <t>Le Ngoc Chung</t>
  </si>
  <si>
    <t>1306111723</t>
  </si>
  <si>
    <t>Phung Thi Thanh Hang</t>
  </si>
  <si>
    <t>1306111724</t>
  </si>
  <si>
    <t>Vu Tien Lam</t>
  </si>
  <si>
    <t>1306111737</t>
  </si>
  <si>
    <t>Vò ThÞ Thoa</t>
  </si>
  <si>
    <t>1306111753</t>
  </si>
  <si>
    <t>1306111772</t>
  </si>
  <si>
    <t>Khach le</t>
  </si>
  <si>
    <t>1306220044</t>
  </si>
  <si>
    <t>Tæng céng</t>
  </si>
  <si>
    <t>E09</t>
  </si>
  <si>
    <t>D23</t>
  </si>
  <si>
    <t>E20</t>
  </si>
  <si>
    <t>Nguyen Lan Anh</t>
  </si>
  <si>
    <t>Kế toán trưởng/ Chief accountant</t>
  </si>
  <si>
    <t>Pham My Hanh/ Nguyen Thi Minh Nguyet</t>
  </si>
  <si>
    <t>Thai Thi Kim Dung</t>
  </si>
  <si>
    <t>Nguyen Huu Trong</t>
  </si>
  <si>
    <t>Le Kim Huyen/ Tran Huu Thuy</t>
  </si>
  <si>
    <t>Tran Van Quy/ Pham Thanh Tung</t>
  </si>
  <si>
    <t>Duong Thi Bich Lien/ Duong Thi Minh Nguyet</t>
  </si>
  <si>
    <t>Tran Thi Thu Thuy/ Pham Van Bay</t>
  </si>
  <si>
    <t>Do Viet Quang</t>
  </si>
  <si>
    <t>Hoang Mai Nhung/ Nguyen Thi Hanh</t>
  </si>
  <si>
    <t>Tran Thu Huong</t>
  </si>
  <si>
    <t>Pham Thanh Hang</t>
  </si>
  <si>
    <t>Luu Cong Nguyen/ Nguyen Thanh Tam</t>
  </si>
  <si>
    <t>Chu Th Hanh Huyen/ Nguyen Thuy Anh</t>
  </si>
  <si>
    <t>Nguyen Huu Dong/ Pham Minh Ha</t>
  </si>
  <si>
    <t>Nguyen Tuong Khanh</t>
  </si>
  <si>
    <t>Nguyen Lam Duc/ Phan Cong Hai</t>
  </si>
  <si>
    <t>An Phuong Thao/ Duong Thi Bich Lien</t>
  </si>
  <si>
    <t>An Phuong Thao/ Pham Thu Trang</t>
  </si>
  <si>
    <t>Nguyen Van Luan/ Nguyen T.Mai Huong</t>
  </si>
  <si>
    <t>Nguyen Cam Chi/ Le Thanh Ha</t>
  </si>
  <si>
    <t>Le Minh Hung/LE Thi Quynh Mai</t>
  </si>
  <si>
    <t>Le Hoai Chau/ Do T.Phi Hoai</t>
  </si>
  <si>
    <t>Nguyen Ngoc Anh/ Tran T.Ngoc Mai</t>
  </si>
  <si>
    <t>Tran Thi Hien</t>
  </si>
  <si>
    <t>Do Thi Thuy Long/ Nguyen Ngoc Minh</t>
  </si>
  <si>
    <t>Nguyen Viet Ha/ Dang Van Tien</t>
  </si>
  <si>
    <t>Tran Quang Duc/ Nguyen Thi Thanh Hai</t>
  </si>
  <si>
    <t>Bui Thanh Ngan</t>
  </si>
  <si>
    <t>Nguyen Thi Mai Linh/ Pham Bach Tung</t>
  </si>
  <si>
    <t>Bui Thanh Lam/ Nguyen To Hieu</t>
  </si>
  <si>
    <t>Nguyen Minh Tam</t>
  </si>
  <si>
    <t>Nguyen Thi Lien</t>
  </si>
  <si>
    <t>Tran Thi Minh Hien</t>
  </si>
  <si>
    <t>Le Van Phu/ Do Van Hoa</t>
  </si>
  <si>
    <t>Le Kim Dung/ Le Kim Thanh</t>
  </si>
  <si>
    <t>Nguyen Thi Minh/ Hoang Phuong Thao</t>
  </si>
  <si>
    <t>Vuong Kim Cham/ Nguyen Thi Thu Hien</t>
  </si>
  <si>
    <t>Nguyen Phuong Anh/ Vu Thi Khanh Ha</t>
  </si>
  <si>
    <t>Luong Bich Ha</t>
  </si>
  <si>
    <t>Tran Vinh Thanh</t>
  </si>
  <si>
    <t>Phung Thi Anh Chi</t>
  </si>
  <si>
    <t>Tran Thai Thinh/ Duong Thi Anh Nguyet</t>
  </si>
  <si>
    <t>Nguyen Thi Cuc/ Nguyen Thi Thu Ha</t>
  </si>
  <si>
    <t>Dao T.Chan Phuong</t>
  </si>
  <si>
    <t>Vu Thi Thoa</t>
  </si>
  <si>
    <t>Tõ ngµy 01/01/12 ®Õn ngµy 31/10/15</t>
  </si>
  <si>
    <t>Tran Thi Kim Lien</t>
  </si>
  <si>
    <t>Le Van Uy (Le Thi Thuy)</t>
  </si>
  <si>
    <t>Nguyen Thi Mui</t>
  </si>
  <si>
    <t>Dang Dinh Long</t>
  </si>
  <si>
    <t>Diep My Lien</t>
  </si>
  <si>
    <t>Bui Van Kien</t>
  </si>
  <si>
    <t>Truong Minh Thanh/Huynh Thi Quynh Nga</t>
  </si>
  <si>
    <t>Ninh Thi Thu Phuong</t>
  </si>
  <si>
    <t>Pham Van Sinh</t>
  </si>
  <si>
    <t>Le Thi An/Pham Van Tuc</t>
  </si>
  <si>
    <t>Cong ty cp xay dung va dau tu ha tang Dau Khi</t>
  </si>
  <si>
    <t>Pham Thi Hanh/Tran The Viet</t>
  </si>
  <si>
    <t>Nguyen Duc  Minh</t>
  </si>
  <si>
    <t>Duong Thi Tuyet</t>
  </si>
  <si>
    <t>07/10/2015</t>
  </si>
  <si>
    <r>
      <rPr>
        <b/>
        <sz val="11"/>
        <rFont val="Times New Roman"/>
        <family val="1"/>
      </rPr>
      <t xml:space="preserve">Công nợ chưa thanh toán đến 30/09/2015/ </t>
    </r>
    <r>
      <rPr>
        <b/>
        <i/>
        <sz val="11"/>
        <rFont val="Times New Roman"/>
        <family val="1"/>
      </rPr>
      <t xml:space="preserve">
Oustanding Debt of  Sep 30, 2015:</t>
    </r>
  </si>
  <si>
    <t>Nguyễn Quang Thắng</t>
  </si>
  <si>
    <r>
      <t xml:space="preserve">Vui lòng liên hệ </t>
    </r>
    <r>
      <rPr>
        <b/>
        <sz val="11"/>
        <rFont val="Times New Roman"/>
        <family val="1"/>
      </rPr>
      <t>A. Nguyễn Quang Thắng/</t>
    </r>
    <r>
      <rPr>
        <sz val="11"/>
        <rFont val="Times New Roman"/>
        <family val="1"/>
      </rPr>
      <t xml:space="preserve"> Please contact: </t>
    </r>
    <r>
      <rPr>
        <b/>
        <sz val="11"/>
        <rFont val="Times New Roman"/>
        <family val="1"/>
      </rPr>
      <t>Mr: Nguyen Quang Thang</t>
    </r>
  </si>
  <si>
    <r>
      <t>Email:</t>
    </r>
    <r>
      <rPr>
        <b/>
        <sz val="11"/>
        <rFont val="Times New Roman"/>
        <family val="1"/>
      </rPr>
      <t xml:space="preserve"> thangnq.pmg@bitexco.com.vn</t>
    </r>
  </si>
  <si>
    <t>CÔNG TY CỔ PHẦN QUẢN LÝ BẤT ĐỘNG SẢN BÌNH MINH THĂNG LONG</t>
  </si>
  <si>
    <r>
      <t>Số (</t>
    </r>
    <r>
      <rPr>
        <i/>
        <sz val="10"/>
        <rFont val="Times New Roman"/>
        <family val="1"/>
      </rPr>
      <t>Number):</t>
    </r>
  </si>
  <si>
    <r>
      <t>Ngày (</t>
    </r>
    <r>
      <rPr>
        <i/>
        <sz val="10"/>
        <rFont val="Times New Roman"/>
        <family val="1"/>
      </rPr>
      <t>Date</t>
    </r>
    <r>
      <rPr>
        <sz val="10"/>
        <rFont val="Times New Roman"/>
        <family val="1"/>
      </rPr>
      <t>)</t>
    </r>
  </si>
  <si>
    <r>
      <t>Khách hàng (</t>
    </r>
    <r>
      <rPr>
        <i/>
        <sz val="10"/>
        <rFont val="Times New Roman"/>
        <family val="1"/>
      </rPr>
      <t>Client)</t>
    </r>
  </si>
  <si>
    <r>
      <t>Địa chỉ căn hộ (</t>
    </r>
    <r>
      <rPr>
        <i/>
        <sz val="10"/>
        <rFont val="Times New Roman"/>
        <family val="1"/>
      </rPr>
      <t>Address</t>
    </r>
    <r>
      <rPr>
        <sz val="10"/>
        <rFont val="Times New Roman"/>
        <family val="1"/>
      </rPr>
      <t>)</t>
    </r>
  </si>
  <si>
    <r>
      <t xml:space="preserve">Hạn thanh toán </t>
    </r>
    <r>
      <rPr>
        <i/>
        <sz val="10"/>
        <rFont val="Times New Roman"/>
        <family val="1"/>
      </rPr>
      <t>(Latest payment date)</t>
    </r>
  </si>
  <si>
    <t>Chi tiết thanh toán/ Payment detail:</t>
  </si>
  <si>
    <t xml:space="preserve"> - Thanh toán bằng chuyển khoản vui lòng ghi rõ số Căn hộ/ Văn phòng và nội dung dịch vụ được thanh toán (không bao gồm phí ngân hàng) vào tài khoản (vnđ) sau/ By bank transfer please highlight your Unit/ Office number and the description of the Service (net of all charges) account (vnd):</t>
  </si>
  <si>
    <r>
      <t>Tổng cộng (</t>
    </r>
    <r>
      <rPr>
        <b/>
        <i/>
        <sz val="10"/>
        <rFont val="Times New Roman"/>
        <family val="1"/>
      </rPr>
      <t>Amount Owing)</t>
    </r>
  </si>
  <si>
    <r>
      <t xml:space="preserve">TK VND (VND A/C):   </t>
    </r>
    <r>
      <rPr>
        <b/>
        <i/>
        <sz val="10"/>
        <rFont val="Times New Roman"/>
        <family val="1"/>
      </rPr>
      <t xml:space="preserve"> 2201 0000 5868 68</t>
    </r>
  </si>
  <si>
    <r>
      <t xml:space="preserve">NH(BANK NAME):      </t>
    </r>
    <r>
      <rPr>
        <b/>
        <i/>
        <sz val="10"/>
        <rFont val="Times New Roman"/>
        <family val="1"/>
      </rPr>
      <t>BIDV- CN THĂNG LONG</t>
    </r>
  </si>
  <si>
    <t>In word</t>
  </si>
  <si>
    <t>Diện tích/ Area (m2)</t>
  </si>
  <si>
    <t>Tháng Month</t>
  </si>
  <si>
    <t xml:space="preserve">                    Người lập/Made by</t>
  </si>
  <si>
    <t xml:space="preserve">                 Nguyễn Quang Thắng</t>
  </si>
  <si>
    <t xml:space="preserve">              Kế toán viên/ Accountant</t>
  </si>
  <si>
    <t xml:space="preserve">                         Ký duyệt/Approval by</t>
  </si>
  <si>
    <t xml:space="preserve">                            Nguyễn Lan Anh</t>
  </si>
  <si>
    <t xml:space="preserve">                                Kế toán trưởng/ Chief Accountant</t>
  </si>
  <si>
    <t>Địa chỉ:Tầng G Tháp E The Manor, đường Mễ Trì, phường Mỹ Đình 1, quận Nam Từ Liêm, Hà Nội</t>
  </si>
  <si>
    <t>GIẤY BÁO/ DEBIT NOTE (Lần 1/ The 1st)</t>
  </si>
  <si>
    <t>Vui lòng thanh toán đúng hạn để không bị tính phí trả chậm, quý khách đã thanh toán vui lòng bỏ qua thông báo này / Please pay service fee on time to avoid for paid addition fee. Please ignore this debit note if you've paid already</t>
  </si>
  <si>
    <t xml:space="preserve"> - Thanh toán bằng tiền mặt tại bộ phận kế toán Văn phòng tầng G-Tháp E tòa nhà The Manor Hà Nội/ By cash at accounting Dep. G Floor The Manor Ha Noi </t>
  </si>
  <si>
    <t>Tổng cộng (vnđ)</t>
  </si>
  <si>
    <r>
      <t xml:space="preserve">TÊN TK(A/C NAME):   </t>
    </r>
    <r>
      <rPr>
        <b/>
        <i/>
        <sz val="10"/>
        <rFont val="Times New Roman"/>
        <family val="1"/>
      </rPr>
      <t xml:space="preserve">Công ty Cổ phần Quản lý Bất động sản               </t>
    </r>
    <r>
      <rPr>
        <b/>
        <i/>
        <sz val="10"/>
        <color theme="0"/>
        <rFont val="Times New Roman"/>
        <family val="1"/>
      </rPr>
      <t xml:space="preserve">                   .</t>
    </r>
    <r>
      <rPr>
        <b/>
        <i/>
        <sz val="10"/>
        <rFont val="Times New Roman"/>
        <family val="1"/>
      </rPr>
      <t xml:space="preserve"> </t>
    </r>
    <r>
      <rPr>
        <b/>
        <i/>
        <sz val="10"/>
        <color theme="0"/>
        <rFont val="Times New Roman"/>
        <family val="1"/>
      </rPr>
      <t xml:space="preserve">. </t>
    </r>
    <r>
      <rPr>
        <b/>
        <i/>
        <sz val="10"/>
        <rFont val="Times New Roman"/>
        <family val="1"/>
      </rPr>
      <t xml:space="preserve">                                 Bình Minh Thăng Long</t>
    </r>
  </si>
  <si>
    <t>Tổng phải thu</t>
  </si>
  <si>
    <t>PDV 1 thang trong quý 4</t>
  </si>
  <si>
    <t>Đơn giá tính riêng quý 4</t>
  </si>
  <si>
    <t>1 villa E</t>
  </si>
  <si>
    <t>2 villa E</t>
  </si>
  <si>
    <t>3 villa E</t>
  </si>
  <si>
    <t>4 villa E</t>
  </si>
  <si>
    <t>5 villa E</t>
  </si>
  <si>
    <t>6 villa E</t>
  </si>
  <si>
    <t>7 villa E</t>
  </si>
  <si>
    <t>8 villa E</t>
  </si>
  <si>
    <t>9 villa E</t>
  </si>
  <si>
    <t>10 villa E</t>
  </si>
  <si>
    <t>11 villa E</t>
  </si>
  <si>
    <t>12 villa E</t>
  </si>
  <si>
    <t>13 villa E</t>
  </si>
  <si>
    <t>14 villa E</t>
  </si>
  <si>
    <t>15 villa E</t>
  </si>
  <si>
    <t>16 villa E</t>
  </si>
  <si>
    <t>Thang 6/2014</t>
  </si>
  <si>
    <t>17 villa E</t>
  </si>
  <si>
    <t>18 villa E</t>
  </si>
  <si>
    <t>19 villa E</t>
  </si>
  <si>
    <t>20 villa E</t>
  </si>
  <si>
    <t>21 villa E</t>
  </si>
  <si>
    <t>22 villa E</t>
  </si>
  <si>
    <t>1 villa D</t>
  </si>
  <si>
    <t>2 villa D</t>
  </si>
  <si>
    <t>3 villa D</t>
  </si>
  <si>
    <t>4 villa D</t>
  </si>
  <si>
    <t>5 villa D</t>
  </si>
  <si>
    <t>6 villa D</t>
  </si>
  <si>
    <t>7 villa D</t>
  </si>
  <si>
    <t>8 villa D</t>
  </si>
  <si>
    <t>9 villa D</t>
  </si>
  <si>
    <t>10 villa D</t>
  </si>
  <si>
    <t>11 villa D</t>
  </si>
  <si>
    <t>12 villa D</t>
  </si>
  <si>
    <t>13 villa D</t>
  </si>
  <si>
    <t>14 villa D</t>
  </si>
  <si>
    <t>15 villa D</t>
  </si>
  <si>
    <t>16 villa D</t>
  </si>
  <si>
    <t>17 villa D</t>
  </si>
  <si>
    <t>18 villa D</t>
  </si>
  <si>
    <t>19 villa D</t>
  </si>
  <si>
    <t>20 villa D</t>
  </si>
  <si>
    <t>21 villa D</t>
  </si>
  <si>
    <t>22 villa D</t>
  </si>
  <si>
    <t>23 villa D</t>
  </si>
  <si>
    <t>24 villa D</t>
  </si>
  <si>
    <t>25 villa D</t>
  </si>
  <si>
    <t>26 villa D</t>
  </si>
  <si>
    <t>27 villa D</t>
  </si>
  <si>
    <t>28 villa D</t>
  </si>
  <si>
    <t>29 villa D</t>
  </si>
  <si>
    <t>30 villa D</t>
  </si>
  <si>
    <t>31 villa D</t>
  </si>
  <si>
    <t>32 villa D</t>
  </si>
  <si>
    <t>33 villa D</t>
  </si>
  <si>
    <t>Tổng cộng Villa</t>
  </si>
  <si>
    <r>
      <t xml:space="preserve">Sau thuế/ </t>
    </r>
    <r>
      <rPr>
        <b/>
        <i/>
        <sz val="10"/>
        <rFont val="Times New Roman"/>
        <family val="1"/>
      </rPr>
      <t>After tax</t>
    </r>
  </si>
  <si>
    <r>
      <t xml:space="preserve">Thanh toán bằng VND: Trả tiền mặt tại </t>
    </r>
    <r>
      <rPr>
        <b/>
        <sz val="10"/>
        <rFont val="Arial"/>
        <family val="2"/>
      </rPr>
      <t>Văn phòng- tầng G tháp E</t>
    </r>
    <r>
      <rPr>
        <sz val="10"/>
        <rFont val="Arial"/>
        <family val="2"/>
      </rPr>
      <t xml:space="preserve"> hoặc chuyển khoản (không bao gồm phí ngân hàng) vào tài khoản sau:</t>
    </r>
  </si>
  <si>
    <r>
      <t xml:space="preserve">Payment in VN currency may be made in cash at </t>
    </r>
    <r>
      <rPr>
        <b/>
        <sz val="10"/>
        <rFont val="Arial"/>
        <family val="2"/>
      </rPr>
      <t>The Office- basement block B</t>
    </r>
    <r>
      <rPr>
        <sz val="10"/>
        <rFont val="Arial"/>
        <family val="2"/>
      </rPr>
      <t xml:space="preserve"> or by bank transfer (not included of bank charges) The Manor Account:</t>
    </r>
  </si>
  <si>
    <t> - Vui lòng thanh toán đúng hạn để tránh phải trả lãi. Việc thanh toán quá hạn sau 15 ngày sẽ chịu lãi là: 150%/tháng lãi suất cơ bản của Ngân Hàng Nhà Nước tại thời điểm thanh toán và phí hành chính 0.5%/tháng . Hơn nữa, mặc định rằng chúng tôi sẽ tạm ngưng cung cấp các dịch vụ tiện ích đến căn hộ quý khách sau 1 tháng kể từ ngày ghi trên giấy báo nếu vẫn chưa nhận được thanh toán.</t>
  </si>
  <si>
    <t xml:space="preserve">  - Payment will be made latest payment date to avoid Penalties. Late payment after 15 (fifteen) days will be incurred Interest (150%/month of interest rate of State bank on the date of payment) and Administrative (0.5%/month) Penalties. Further default after 1 (one) month from the date of the Debit Note will result in temporary dis-connection of utility service(s) to your Unit pending payment. </t>
  </si>
  <si>
    <t>Ký duyệt / Approval by</t>
  </si>
  <si>
    <t>Người lập / Made by</t>
  </si>
  <si>
    <r>
      <t>Kế Toán Trưởng/</t>
    </r>
    <r>
      <rPr>
        <i/>
        <sz val="11"/>
        <rFont val="Times New Roman"/>
        <family val="1"/>
      </rPr>
      <t>Chief Accountant</t>
    </r>
  </si>
  <si>
    <r>
      <t xml:space="preserve">Vui lòng liên hệ </t>
    </r>
    <r>
      <rPr>
        <b/>
        <sz val="11"/>
        <rFont val="Times New Roman"/>
        <family val="1"/>
      </rPr>
      <t>A. Nguyễn Quang Thắng/</t>
    </r>
    <r>
      <rPr>
        <sz val="11"/>
        <rFont val="Times New Roman"/>
        <family val="1"/>
      </rPr>
      <t xml:space="preserve"> Please contact: </t>
    </r>
    <r>
      <rPr>
        <b/>
        <sz val="11"/>
        <rFont val="Times New Roman"/>
        <family val="1"/>
      </rPr>
      <t>Mr: Nguyễn Quang Thắng</t>
    </r>
  </si>
  <si>
    <r>
      <t xml:space="preserve">Thu Phí dịch vụ từ 01/10/2015 đến 31/12/2015/ </t>
    </r>
    <r>
      <rPr>
        <b/>
        <i/>
        <sz val="11"/>
        <rFont val="Times New Roman"/>
        <family val="1"/>
      </rPr>
      <t xml:space="preserve">
</t>
    </r>
    <r>
      <rPr>
        <b/>
        <sz val="11"/>
        <rFont val="Times New Roman"/>
        <family val="1"/>
      </rPr>
      <t>S</t>
    </r>
    <r>
      <rPr>
        <b/>
        <i/>
        <sz val="11"/>
        <rFont val="Times New Roman"/>
        <family val="1"/>
      </rPr>
      <t>ervice Charge from Nov 01,2015 to Dec 30,2015:</t>
    </r>
  </si>
  <si>
    <t>Đơn giá / Price (m2) bao gồm 10% VAT</t>
  </si>
  <si>
    <t>Tổng cộng/ Total (vnđ)</t>
  </si>
  <si>
    <t>Tháng / Month</t>
  </si>
  <si>
    <r>
      <t>Tổng cộng (</t>
    </r>
    <r>
      <rPr>
        <i/>
        <sz val="10"/>
        <rFont val="Times New Roman"/>
        <family val="1"/>
      </rPr>
      <t>Amount Owing)</t>
    </r>
  </si>
  <si>
    <t>Bằng chữ    :</t>
  </si>
  <si>
    <t>In word      :</t>
  </si>
  <si>
    <t>Mọi thắc mắc xin liên hệ A. Thắng- Số điện thoại: 04. 3785 4570 (lẻ 113), hoặc email: thangnq.pmg@bitexco.com.vn</t>
  </si>
  <si>
    <t>Please contact  Mr..Thang- Phone number: 04. 3785 4570 (ext 113), or email: thangnq.pmg@bitexco.com.vn</t>
  </si>
  <si>
    <t>Tạm thu phí dịch vụ quý 2/2017 (từ 1/4/2017 đến 30/6/2017)                                                             Temporary Service charge from  Apr 1 to Jun 30, 2017</t>
  </si>
  <si>
    <t>VOM D</t>
  </si>
  <si>
    <t>VOM E</t>
  </si>
  <si>
    <t>Căn vòm villa D The Manor Hà Nội</t>
  </si>
  <si>
    <t>Căn vòm villa E The Manor Hà Nội</t>
  </si>
  <si>
    <r>
      <t xml:space="preserve">Hạn thanh toán </t>
    </r>
    <r>
      <rPr>
        <i/>
        <sz val="10"/>
        <color theme="0"/>
        <rFont val="Times New Roman"/>
        <family val="1"/>
      </rPr>
      <t>(Latest payment date)</t>
    </r>
  </si>
  <si>
    <t xml:space="preserve"> - Nợ chưa thanh toán tính đến tháng 3/2017                           .  Oustanding Debt of Mar, 2017                                          (Bảng kê chi tiết kèm theo)</t>
  </si>
  <si>
    <t>Công ty TNHH Tập đoàn Bitexco</t>
  </si>
  <si>
    <t>Căn vòm Villa D The Manor &amp; Villas Hà Nội</t>
  </si>
  <si>
    <r>
      <t>1. Phí dịch vụ từ 01/04/2017 đến 30/06/2017</t>
    </r>
    <r>
      <rPr>
        <b/>
        <i/>
        <sz val="11"/>
        <rFont val="Times New Roman"/>
        <family val="1"/>
      </rPr>
      <t xml:space="preserve">
</t>
    </r>
    <r>
      <rPr>
        <b/>
        <sz val="11"/>
        <rFont val="Times New Roman"/>
        <family val="1"/>
      </rPr>
      <t>S</t>
    </r>
    <r>
      <rPr>
        <b/>
        <i/>
        <sz val="11"/>
        <rFont val="Times New Roman"/>
        <family val="1"/>
      </rPr>
      <t>ervice Charge from Apr 01.2017 to Jun 30.2017:</t>
    </r>
  </si>
  <si>
    <r>
      <t xml:space="preserve">Tel: </t>
    </r>
    <r>
      <rPr>
        <b/>
        <sz val="11"/>
        <rFont val="Times New Roman"/>
        <family val="1"/>
      </rPr>
      <t>04 3785 4570 - ext: 113</t>
    </r>
  </si>
  <si>
    <r>
      <rPr>
        <b/>
        <sz val="11"/>
        <rFont val="Times New Roman"/>
        <family val="1"/>
      </rPr>
      <t>2. Công nợ chưa thanh toán đến 31/03/2017                                          (Bảng kê chi tiết kèm theo)</t>
    </r>
    <r>
      <rPr>
        <b/>
        <i/>
        <sz val="11"/>
        <rFont val="Times New Roman"/>
        <family val="1"/>
      </rPr>
      <t xml:space="preserve">
Oustanding Debt of  Mar 31. 2017:</t>
    </r>
  </si>
  <si>
    <t>Thời hạn thanh toán PDV Quý 2/2017: 20/04/2017</t>
  </si>
  <si>
    <t>05/04/2017/ Apr 05, 2017</t>
  </si>
  <si>
    <t xml:space="preserve"> - Nợ chưa thanh toán tính đến quý 1/2017 , hạn thanh toán 05/05/2017  (Bảng kê chi tiết kèm theo)                                                  .Oustanding Debt of Mar, 2017, Payment date: 05/05/2017</t>
  </si>
  <si>
    <t>BQL Tßa Nhµ The Manor &amp; Villas Hµ Néi</t>
  </si>
  <si>
    <t>Tõ ngµy 01/01/12 ®Õn ngµy 13/09/17</t>
  </si>
  <si>
    <t>SC - Chi phÝ dich vu/Service cost (Manor)</t>
  </si>
  <si>
    <t>13110 - Phai thu khach hang</t>
  </si>
  <si>
    <t>E09.1</t>
  </si>
  <si>
    <t>B211.1</t>
  </si>
  <si>
    <t>B212.1</t>
  </si>
  <si>
    <t>B215.1</t>
  </si>
  <si>
    <t>B322.1</t>
  </si>
  <si>
    <t>B421.1</t>
  </si>
  <si>
    <t>B611.1</t>
  </si>
  <si>
    <t>E902.1</t>
  </si>
  <si>
    <t>E1101.1</t>
  </si>
  <si>
    <t>E1403.2</t>
  </si>
  <si>
    <t>Nguyen Huy Cuong</t>
  </si>
  <si>
    <t>Nguyen Quang Hung</t>
  </si>
  <si>
    <t>Luu Thi Hong Nhung</t>
  </si>
  <si>
    <t>Nguyen Quang Huy</t>
  </si>
  <si>
    <t>Khuat Quang Mau</t>
  </si>
  <si>
    <t>Ngueen Canh Phuong</t>
  </si>
  <si>
    <t>Nguyen Tuan  Anh/ Nguyen Nhung Hanh</t>
  </si>
  <si>
    <t>Le Thi Lien</t>
  </si>
  <si>
    <t>Do Phuong Lien</t>
  </si>
  <si>
    <t>Truong Thanh Hieu</t>
  </si>
  <si>
    <t>Pham Thu Hang</t>
  </si>
  <si>
    <t>Duong Thi Minh Nguyet</t>
  </si>
  <si>
    <t>Ngo Thanh</t>
  </si>
  <si>
    <t>Pham Hoang Giang/ Nguyen Thi Thuy</t>
  </si>
  <si>
    <t>Duong Quynh Hoa</t>
  </si>
  <si>
    <t>Bui Duong Nghieu</t>
  </si>
  <si>
    <t>Tran Thuy Linh</t>
  </si>
  <si>
    <t>Nguyen The Dung/ Do Thi Kim Lien</t>
  </si>
  <si>
    <t>Tran Ngoc Sang/ Pham Thi Thu Ha</t>
  </si>
  <si>
    <t>Phan Van Kha</t>
  </si>
  <si>
    <t>Phan Le Thu Hang</t>
  </si>
  <si>
    <t>Nguyen Thi Phi Hoai/ Le Hoai Chau</t>
  </si>
  <si>
    <t>Hoang Anh Tuan</t>
  </si>
  <si>
    <t>Doan Thi Hang</t>
  </si>
  <si>
    <t>Tran Dien</t>
  </si>
  <si>
    <t>Nguyen Thuy Anh</t>
  </si>
  <si>
    <t>Dinh Le Hanh</t>
  </si>
  <si>
    <t>Nguyen Thi Diem Huong</t>
  </si>
  <si>
    <t>Duong Thi Bich Lien</t>
  </si>
  <si>
    <t>Nghiem Thi Thanh Hai</t>
  </si>
  <si>
    <t>Tran Quang Hung/ Phan Dao Nguyen</t>
  </si>
  <si>
    <t>Vu Thi Kim Khuyen</t>
  </si>
  <si>
    <t>Nguyen Thu Hong</t>
  </si>
  <si>
    <t>Nguyen Hong Nga</t>
  </si>
  <si>
    <t>Nguyen Anh Tuyet/ Bui Thi Phuong Trang</t>
  </si>
  <si>
    <t>Nguyen Tat Phong</t>
  </si>
  <si>
    <t>Pham Thanh Trung</t>
  </si>
  <si>
    <t>Le Minh Hung/Le Thi Quynh Mai</t>
  </si>
  <si>
    <t>Ho Van Hung/Nguyen Thi Thu Ha</t>
  </si>
  <si>
    <t>Khong Anh Cuong</t>
  </si>
  <si>
    <t>Do T.Phi Hoai/ Pham Van Chuan</t>
  </si>
  <si>
    <t>Nguyen Viet Nam</t>
  </si>
  <si>
    <t>Vu Quang Truong/ Tran Thi Nga</t>
  </si>
  <si>
    <t>Tran Dang Khoa</t>
  </si>
  <si>
    <t>Hoang Thi Le Trang/ Tran Hung</t>
  </si>
  <si>
    <t>Nguyen Truong Kiem Son</t>
  </si>
  <si>
    <t>Nguyen Anh Tuan</t>
  </si>
  <si>
    <t>Nguyen Thi Thu Hong</t>
  </si>
  <si>
    <t>Pham Van Cuong/ Pham Thi Hieu</t>
  </si>
  <si>
    <t>Tran Duc Loc</t>
  </si>
  <si>
    <t>Bui Van Kien/ Vu Thi Huong</t>
  </si>
  <si>
    <t>Lam Van Hoang</t>
  </si>
  <si>
    <t>Le Thi Thuy</t>
  </si>
  <si>
    <t>Seo HyunSep</t>
  </si>
  <si>
    <t>Nguyen Nam Long</t>
  </si>
  <si>
    <t>Nguyen Van Phuc</t>
  </si>
  <si>
    <t>Pham Ngoc Hung</t>
  </si>
  <si>
    <t>Liu Chien Ming</t>
  </si>
  <si>
    <t>Vu Huu Hung</t>
  </si>
  <si>
    <t>B509.1</t>
  </si>
  <si>
    <t>B618.1</t>
  </si>
  <si>
    <t>Tran Thi Thu Hang</t>
  </si>
  <si>
    <t>B620.1</t>
  </si>
  <si>
    <t>C508.1</t>
  </si>
  <si>
    <t>Do Van Hoa</t>
  </si>
  <si>
    <t>C601.1</t>
  </si>
  <si>
    <t>C702.1</t>
  </si>
  <si>
    <t>Tran Thanh Hai</t>
  </si>
  <si>
    <t>E1504.1</t>
  </si>
  <si>
    <t>E1601.1</t>
  </si>
  <si>
    <t>Phan Dinh Phong</t>
  </si>
  <si>
    <t>W1904.1</t>
  </si>
  <si>
    <t>W801.1</t>
  </si>
  <si>
    <t>W804.1</t>
  </si>
  <si>
    <t>C103.1</t>
  </si>
  <si>
    <t>W601.1</t>
  </si>
  <si>
    <t>E1901.1</t>
  </si>
  <si>
    <t>Tong Quang Huy</t>
  </si>
  <si>
    <t>D23.1</t>
  </si>
  <si>
    <t>W1503.1</t>
  </si>
  <si>
    <t>B513.1</t>
  </si>
  <si>
    <t>Dang Thi Hoan</t>
  </si>
  <si>
    <t>Nguyen Xuan Phuc / Dang Thi Ngoc Anh</t>
  </si>
  <si>
    <t>E20.1</t>
  </si>
  <si>
    <t>B304.1</t>
  </si>
  <si>
    <t>Nguyen Thi Hong Van</t>
  </si>
  <si>
    <t>Pham Trung</t>
  </si>
  <si>
    <t>Nguyen Van Phuong</t>
  </si>
  <si>
    <t>Nguyen Minh Lan</t>
  </si>
  <si>
    <t>Nguyen Thi Dien/ Nguyen Huy Cuong</t>
  </si>
  <si>
    <t>B1004.1</t>
  </si>
  <si>
    <t>B1006.1</t>
  </si>
  <si>
    <t>B102.1</t>
  </si>
  <si>
    <t>B114.1</t>
  </si>
  <si>
    <t>B118.1</t>
  </si>
  <si>
    <t>B121.1</t>
  </si>
  <si>
    <t>B204.1</t>
  </si>
  <si>
    <t>B206.1</t>
  </si>
  <si>
    <t>B208.1</t>
  </si>
  <si>
    <t>B214.1</t>
  </si>
  <si>
    <t>B216.1</t>
  </si>
  <si>
    <t>B217.1</t>
  </si>
  <si>
    <t>B219.1</t>
  </si>
  <si>
    <t>B309.1</t>
  </si>
  <si>
    <t>Nguyen Thi Binh</t>
  </si>
  <si>
    <t>B312.1</t>
  </si>
  <si>
    <t>B318.1</t>
  </si>
  <si>
    <t>B320.1</t>
  </si>
  <si>
    <t>B419.1</t>
  </si>
  <si>
    <t>B420.1</t>
  </si>
  <si>
    <t>B510.1</t>
  </si>
  <si>
    <t>B512.1</t>
  </si>
  <si>
    <t>B518.1</t>
  </si>
  <si>
    <t>B520.1</t>
  </si>
  <si>
    <t>B617.1</t>
  </si>
  <si>
    <t>B621.1</t>
  </si>
  <si>
    <t>B622.1</t>
  </si>
  <si>
    <t>B623.1</t>
  </si>
  <si>
    <t>B702.1</t>
  </si>
  <si>
    <t>B806.1</t>
  </si>
  <si>
    <t>B902.1</t>
  </si>
  <si>
    <t>B905.1</t>
  </si>
  <si>
    <t>C102.1</t>
  </si>
  <si>
    <t>C107.1</t>
  </si>
  <si>
    <t>C110.1</t>
  </si>
  <si>
    <t>C211.1</t>
  </si>
  <si>
    <t>C213.1</t>
  </si>
  <si>
    <t>Tran Gia Quan</t>
  </si>
  <si>
    <t>C301.1</t>
  </si>
  <si>
    <t>C408.1</t>
  </si>
  <si>
    <t>C415.1</t>
  </si>
  <si>
    <t>C416.1</t>
  </si>
  <si>
    <t>C509.1</t>
  </si>
  <si>
    <t>C511.1</t>
  </si>
  <si>
    <t>C515.1</t>
  </si>
  <si>
    <t>Cong ty TNHH Co dien FEI - LING</t>
  </si>
  <si>
    <t>C605.1</t>
  </si>
  <si>
    <t>C613.1</t>
  </si>
  <si>
    <t>C804.1</t>
  </si>
  <si>
    <t>Nguyen Van Dong/ Vu Thi Bac</t>
  </si>
  <si>
    <t>C902.1</t>
  </si>
  <si>
    <t>E1102.1</t>
  </si>
  <si>
    <t>E1301.1</t>
  </si>
  <si>
    <t>E1604.1</t>
  </si>
  <si>
    <t>Nguyen Thi Loi</t>
  </si>
  <si>
    <t>E1802.1</t>
  </si>
  <si>
    <t>E1804.1</t>
  </si>
  <si>
    <t>Tran Duc Hanh</t>
  </si>
  <si>
    <t>E2001.1</t>
  </si>
  <si>
    <t>E2002.1</t>
  </si>
  <si>
    <t>Ngueen Thi Binh</t>
  </si>
  <si>
    <t>E2102.1</t>
  </si>
  <si>
    <t>Nguyen Thi Hong Thuy</t>
  </si>
  <si>
    <t>E2103.1</t>
  </si>
  <si>
    <t>E2104.1</t>
  </si>
  <si>
    <t>Hoang Hong Giang</t>
  </si>
  <si>
    <t>E2201.1</t>
  </si>
  <si>
    <t>Cao Kim Chi</t>
  </si>
  <si>
    <t>E2202.1</t>
  </si>
  <si>
    <t>E503.1</t>
  </si>
  <si>
    <t>W1003.1</t>
  </si>
  <si>
    <t>W1602.1</t>
  </si>
  <si>
    <t>W1702.1</t>
  </si>
  <si>
    <t>W1703.1</t>
  </si>
  <si>
    <t>Le Quynh Tram</t>
  </si>
  <si>
    <t>W1903.1</t>
  </si>
  <si>
    <t>W2103.1</t>
  </si>
  <si>
    <t>Cong vom Villa E</t>
  </si>
  <si>
    <t>1306111750</t>
  </si>
  <si>
    <t>Tran Thi Tho</t>
  </si>
  <si>
    <t>Vom E</t>
  </si>
  <si>
    <t>K-market</t>
  </si>
  <si>
    <t>Thảo nguyên</t>
  </si>
  <si>
    <t>Nội dung CK (Content):</t>
  </si>
  <si>
    <t xml:space="preserve"> - Thanh toán bằng chuyển khoản (không bao gồm phí ngân hàng) vào tài khoản (vnđ) sau/ By bank transfer (net of all charges) account (vnd):</t>
  </si>
  <si>
    <t xml:space="preserve">In word: </t>
  </si>
  <si>
    <t>Ký duyệt/Approval by</t>
  </si>
  <si>
    <t>Người lập/Made by</t>
  </si>
  <si>
    <t>Kế toán viên/ Accountant</t>
  </si>
  <si>
    <t>Tháng/Month</t>
  </si>
  <si>
    <t>TÊN TK(A/C NAME):   Công ty Cổ phần Quản lý Bất động sản 
                                           Bình Minh Thăng Long PMC</t>
  </si>
  <si>
    <r>
      <t xml:space="preserve">TÊN TK(A/C NAME):   Công ty Cổ phần Quản lý Bất động sản               </t>
    </r>
    <r>
      <rPr>
        <b/>
        <i/>
        <sz val="10"/>
        <color theme="0"/>
        <rFont val="Times New Roman"/>
        <family val="1"/>
      </rPr>
      <t xml:space="preserve">                   .</t>
    </r>
    <r>
      <rPr>
        <b/>
        <i/>
        <sz val="10"/>
        <rFont val="Times New Roman"/>
        <family val="1"/>
      </rPr>
      <t xml:space="preserve"> </t>
    </r>
    <r>
      <rPr>
        <b/>
        <i/>
        <sz val="10"/>
        <color theme="0"/>
        <rFont val="Times New Roman"/>
        <family val="1"/>
      </rPr>
      <t xml:space="preserve">. </t>
    </r>
    <r>
      <rPr>
        <b/>
        <i/>
        <sz val="10"/>
        <rFont val="Times New Roman"/>
        <family val="1"/>
      </rPr>
      <t xml:space="preserve">                                      Bình Minh Thăng Long PMC</t>
    </r>
  </si>
  <si>
    <t>4521 0004 666 666</t>
  </si>
  <si>
    <t>CÔNG TY CỔ PHẦN QUẢN LÝ BẤT ĐỘNG SẢN BÌNH MINH THĂNG LONG PMC</t>
  </si>
  <si>
    <t xml:space="preserve">TK VND (VND A/C):  </t>
  </si>
  <si>
    <t>TK VND (VND A/C):</t>
  </si>
  <si>
    <t>Cao Thị Thu Hương</t>
  </si>
  <si>
    <t>Trần Thị Hồng Diên</t>
  </si>
  <si>
    <r>
      <t xml:space="preserve">Please contact  Ms.Diên- Phone number: </t>
    </r>
    <r>
      <rPr>
        <b/>
        <i/>
        <sz val="10"/>
        <rFont val="Times New Roman"/>
        <family val="1"/>
      </rPr>
      <t>024. 3785 4570 (ext 113)</t>
    </r>
    <r>
      <rPr>
        <i/>
        <sz val="10"/>
        <rFont val="Times New Roman"/>
        <family val="1"/>
      </rPr>
      <t>, or email: dientth.pmg@bitexco.com.vn</t>
    </r>
  </si>
  <si>
    <r>
      <t>Mọi thắc mắc xin liên hệ Ms.Diên- Số điện thoại:</t>
    </r>
    <r>
      <rPr>
        <b/>
        <sz val="10"/>
        <rFont val="Times New Roman"/>
        <family val="1"/>
      </rPr>
      <t xml:space="preserve"> 024. 3785 4570 (lẻ 113)</t>
    </r>
    <r>
      <rPr>
        <sz val="10"/>
        <rFont val="Times New Roman"/>
        <family val="1"/>
      </rPr>
      <t>, hoặc email:</t>
    </r>
    <r>
      <rPr>
        <b/>
        <sz val="10"/>
        <rFont val="Times New Roman"/>
        <family val="1"/>
      </rPr>
      <t xml:space="preserve"> dientth</t>
    </r>
    <r>
      <rPr>
        <sz val="10"/>
        <rFont val="Times New Roman"/>
        <family val="1"/>
      </rPr>
      <t>.pmg@bitexco.com.vn</t>
    </r>
  </si>
  <si>
    <t>Kế toán trưởng/ Chief Accountant</t>
  </si>
  <si>
    <t>NH(BANK NAME):      BIDV- CN VẠN PHÚC</t>
  </si>
  <si>
    <t>Tổng 1 quý</t>
  </si>
  <si>
    <t>1 năm</t>
  </si>
  <si>
    <t>Mọi thắc mắc xin liên hệ Ms.Diên- Số điện thoại: 024. 3785 4570 (lẻ 113), hoặc email: dientth.pmg@bitexco.com.vn</t>
  </si>
  <si>
    <t>Đơn giá 12.300đ/m2/tháng (đã làm tròn) bao gồm trong đó phí vận hành 9.978đ/m2/tháng và phí bảo trì thường xuyên 2.317đ/m2/tháng</t>
  </si>
  <si>
    <t>SC 2203</t>
  </si>
  <si>
    <t xml:space="preserve"> - Nợ chưa thanh toán đến hết 29/06/2022</t>
  </si>
  <si>
    <t>PDV Q3/2022</t>
  </si>
  <si>
    <t>Công nợ phí dịch vụ đến 29/06/2022</t>
  </si>
  <si>
    <t>PDV quý 03/22</t>
  </si>
  <si>
    <t>Công nợ PDV đến 29/06/2022</t>
  </si>
  <si>
    <t>01/07/2022/ Jul 01, 2022</t>
  </si>
  <si>
    <t>15/07/2022/ Jul 15, 2022</t>
  </si>
  <si>
    <t>Thu tiền phí dịch vụ quý 03/2022 (từ 01/07/2022 đến 30/09/2022) Service charge from Jul 01 to Sep 30,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</si>
</sst>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1" formatCode="_(* #,##0_);_(* \(#,##0\);_(* &quot;-&quot;_);_(@_)"/>
    <numFmt numFmtId="44" formatCode="_(&quot;$&quot;* #,##0.00_);_(&quot;$&quot;* \(#,##0.00\);_(&quot;$&quot;* &quot;-&quot;??_);_(@_)"/>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 ###\ ###\ ###"/>
    <numFmt numFmtId="169" formatCode="_(* #.##0.00_);_(* \(#.##0.00\);_(* &quot;-&quot;??_);_(@_)"/>
    <numFmt numFmtId="170" formatCode="[$-409]mmmm\ d\,\ yyyy;@"/>
    <numFmt numFmtId="171" formatCode="[$-409]d\-mmm\-yy;@"/>
    <numFmt numFmtId="172" formatCode="#,##0;\(#,##0\);\ "/>
    <numFmt numFmtId="173" formatCode="_(* #,##0.00000_);_(* \(#,##0.00000\);_(* &quot;-&quot;?????_);_(@_)"/>
  </numFmts>
  <fonts count="78" x14ac:knownFonts="1">
    <font>
      <sz val="10"/>
      <name val="Arial"/>
      <family val="2"/>
    </font>
    <font>
      <sz val="10"/>
      <color theme="1"/>
      <name val="VnBravo Times"/>
      <family val="2"/>
    </font>
    <font>
      <sz val="10"/>
      <color theme="1"/>
      <name val=".VnTime"/>
      <family val="2"/>
    </font>
    <font>
      <sz val="10"/>
      <color theme="1"/>
      <name val="Arial"/>
      <family val="2"/>
    </font>
    <font>
      <sz val="10"/>
      <name val="Arial"/>
      <family val="2"/>
    </font>
    <font>
      <sz val="10"/>
      <name val="VnBravo Times"/>
      <family val="1"/>
    </font>
    <font>
      <sz val="11"/>
      <name val="Arial"/>
      <family val="2"/>
    </font>
    <font>
      <b/>
      <sz val="10"/>
      <color indexed="16"/>
      <name val="Arial"/>
      <family val="2"/>
    </font>
    <font>
      <b/>
      <sz val="10"/>
      <name val="Arial"/>
      <family val="2"/>
    </font>
    <font>
      <sz val="10"/>
      <name val="VNI-Times"/>
    </font>
    <font>
      <sz val="10"/>
      <color indexed="12"/>
      <name val="Arial"/>
      <family val="2"/>
    </font>
    <font>
      <sz val="10"/>
      <color indexed="53"/>
      <name val="Arial"/>
      <family val="2"/>
    </font>
    <font>
      <sz val="10"/>
      <color indexed="10"/>
      <name val="Arial"/>
      <family val="2"/>
    </font>
    <font>
      <b/>
      <sz val="10"/>
      <color indexed="49"/>
      <name val="Arial"/>
      <family val="2"/>
    </font>
    <font>
      <sz val="10"/>
      <color indexed="49"/>
      <name val="Arial"/>
      <family val="2"/>
    </font>
    <font>
      <b/>
      <sz val="10"/>
      <color indexed="10"/>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0"/>
      <color indexed="8"/>
      <name val=".VnTime"/>
      <family val="2"/>
    </font>
    <font>
      <sz val="10"/>
      <name val=".VnTime"/>
      <family val="2"/>
    </font>
    <font>
      <sz val="10"/>
      <name val=".VnArial"/>
      <family val="2"/>
    </font>
    <font>
      <sz val="10"/>
      <name val="Times New Roman"/>
      <family val="1"/>
    </font>
    <font>
      <b/>
      <sz val="13.5"/>
      <color indexed="17"/>
      <name val="Times New Roman"/>
      <family val="1"/>
    </font>
    <font>
      <b/>
      <sz val="13"/>
      <color indexed="17"/>
      <name val="Times New Roman"/>
      <family val="1"/>
    </font>
    <font>
      <b/>
      <sz val="14"/>
      <color indexed="10"/>
      <name val="Times New Roman"/>
      <family val="1"/>
    </font>
    <font>
      <b/>
      <sz val="13"/>
      <color indexed="10"/>
      <name val="Arial Narrow"/>
      <family val="2"/>
    </font>
    <font>
      <sz val="10"/>
      <color theme="1"/>
      <name val="Times New Roman"/>
      <family val="1"/>
    </font>
    <font>
      <b/>
      <sz val="16"/>
      <name val="Times New Roman"/>
      <family val="1"/>
    </font>
    <font>
      <sz val="11"/>
      <name val="Times New Roman"/>
      <family val="1"/>
    </font>
    <font>
      <i/>
      <sz val="11"/>
      <name val="Times New Roman"/>
      <family val="1"/>
    </font>
    <font>
      <b/>
      <sz val="11"/>
      <name val="Times New Roman"/>
      <family val="1"/>
    </font>
    <font>
      <b/>
      <i/>
      <sz val="10"/>
      <name val="Times New Roman"/>
      <family val="1"/>
    </font>
    <font>
      <b/>
      <sz val="10"/>
      <name val="Times New Roman"/>
      <family val="1"/>
    </font>
    <font>
      <b/>
      <i/>
      <sz val="11"/>
      <name val="Times New Roman"/>
      <family val="1"/>
    </font>
    <font>
      <sz val="12"/>
      <name val="Times New Roman"/>
      <family val="1"/>
    </font>
    <font>
      <b/>
      <sz val="11"/>
      <name val="VNI-Helve"/>
    </font>
    <font>
      <b/>
      <i/>
      <sz val="10"/>
      <name val="Arial"/>
      <family val="2"/>
    </font>
    <font>
      <sz val="12"/>
      <name val="VNI-Helve"/>
    </font>
    <font>
      <b/>
      <sz val="12"/>
      <name val="Times New Roman"/>
      <family val="1"/>
    </font>
    <font>
      <b/>
      <sz val="18"/>
      <name val="Times New Roman"/>
      <family val="1"/>
    </font>
    <font>
      <b/>
      <sz val="10"/>
      <color theme="1"/>
      <name val="Arial"/>
      <family val="2"/>
    </font>
    <font>
      <sz val="10"/>
      <name val="Arial"/>
      <family val="2"/>
    </font>
    <font>
      <sz val="10"/>
      <name val="VnBravo TimesH"/>
      <family val="1"/>
    </font>
    <font>
      <b/>
      <sz val="14"/>
      <name val="VnBravo TimesH"/>
      <family val="1"/>
    </font>
    <font>
      <b/>
      <sz val="11"/>
      <name val="VnBravo Times"/>
      <family val="1"/>
    </font>
    <font>
      <b/>
      <sz val="10"/>
      <name val="VnBravo Times"/>
      <family val="1"/>
    </font>
    <font>
      <sz val="10"/>
      <name val="Arial"/>
      <family val="2"/>
    </font>
    <font>
      <sz val="10"/>
      <color theme="1"/>
      <name val="VNI-Times"/>
    </font>
    <font>
      <b/>
      <sz val="10"/>
      <color theme="1"/>
      <name val="VNI-Times"/>
    </font>
    <font>
      <b/>
      <sz val="10"/>
      <color rgb="FFFF0000"/>
      <name val="Arial"/>
      <family val="2"/>
    </font>
    <font>
      <sz val="10"/>
      <color rgb="FFFF0000"/>
      <name val="Arial"/>
      <family val="2"/>
    </font>
    <font>
      <sz val="10"/>
      <color rgb="FFFF0000"/>
      <name val="VnBravo Times"/>
      <family val="1"/>
    </font>
    <font>
      <b/>
      <sz val="10"/>
      <color rgb="FFFF0000"/>
      <name val="VNI-Times"/>
    </font>
    <font>
      <b/>
      <sz val="8"/>
      <name val="Times New Roman"/>
      <family val="1"/>
    </font>
    <font>
      <sz val="8"/>
      <name val="Times New Roman"/>
      <family val="1"/>
    </font>
    <font>
      <sz val="8"/>
      <name val=".VnTime"/>
      <family val="2"/>
    </font>
    <font>
      <b/>
      <sz val="14"/>
      <name val="Times New Roman"/>
      <family val="1"/>
    </font>
    <font>
      <i/>
      <sz val="10"/>
      <name val="Times New Roman"/>
      <family val="1"/>
    </font>
    <font>
      <b/>
      <i/>
      <sz val="10"/>
      <color theme="0"/>
      <name val="Times New Roman"/>
      <family val="1"/>
    </font>
    <font>
      <sz val="9"/>
      <name val="Times New Roman"/>
      <family val="1"/>
    </font>
    <font>
      <sz val="11"/>
      <color theme="1"/>
      <name val="Calibri"/>
      <family val="2"/>
      <scheme val="minor"/>
    </font>
    <font>
      <sz val="10"/>
      <color indexed="8"/>
      <name val="VnBravo Times"/>
      <family val="2"/>
    </font>
    <font>
      <b/>
      <sz val="18"/>
      <name val="Arial"/>
      <family val="2"/>
    </font>
    <font>
      <b/>
      <sz val="12"/>
      <name val="Arial"/>
      <family val="2"/>
    </font>
    <font>
      <u/>
      <sz val="10"/>
      <color indexed="12"/>
      <name val="Arial"/>
      <family val="2"/>
    </font>
    <font>
      <b/>
      <sz val="10"/>
      <color indexed="63"/>
      <name val=".VnTime"/>
      <family val="2"/>
    </font>
    <font>
      <b/>
      <sz val="9"/>
      <name val="Times New Roman"/>
      <family val="1"/>
    </font>
    <font>
      <sz val="10"/>
      <name val="Arial"/>
      <family val="2"/>
    </font>
    <font>
      <b/>
      <i/>
      <sz val="8"/>
      <name val="Arial"/>
      <family val="2"/>
    </font>
    <font>
      <sz val="8"/>
      <name val="VNI-Centur"/>
    </font>
    <font>
      <i/>
      <sz val="9"/>
      <name val="Times New Roman"/>
      <family val="1"/>
    </font>
    <font>
      <sz val="10"/>
      <color theme="0"/>
      <name val="Times New Roman"/>
      <family val="1"/>
    </font>
    <font>
      <i/>
      <sz val="10"/>
      <color theme="0"/>
      <name val="Times New Roman"/>
      <family val="1"/>
    </font>
    <font>
      <b/>
      <sz val="10"/>
      <color theme="0"/>
      <name val="Times New Roman"/>
      <family val="1"/>
    </font>
    <font>
      <sz val="10"/>
      <name val="Arial"/>
      <family val="2"/>
    </font>
    <font>
      <sz val="9.75"/>
      <color indexed="8"/>
      <name val="Times New Roman"/>
      <family val="2"/>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00B0F0"/>
        <bgColor indexed="64"/>
      </patternFill>
    </fill>
    <fill>
      <patternFill patternType="solid">
        <fgColor indexed="9"/>
        <bgColor indexed="64"/>
      </patternFill>
    </fill>
    <fill>
      <patternFill patternType="solid">
        <fgColor theme="6" tint="0.59999389629810485"/>
        <bgColor indexed="64"/>
      </patternFill>
    </fill>
    <fill>
      <patternFill patternType="solid">
        <fgColor indexed="22"/>
      </patternFill>
    </fill>
    <fill>
      <patternFill patternType="solid">
        <fgColor rgb="FF92D050"/>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double">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Dashed">
        <color indexed="55"/>
      </left>
      <right/>
      <top style="mediumDashed">
        <color indexed="55"/>
      </top>
      <bottom/>
      <diagonal/>
    </border>
    <border>
      <left/>
      <right/>
      <top style="mediumDashed">
        <color indexed="55"/>
      </top>
      <bottom/>
      <diagonal/>
    </border>
    <border>
      <left/>
      <right style="mediumDashed">
        <color indexed="55"/>
      </right>
      <top style="mediumDashed">
        <color indexed="55"/>
      </top>
      <bottom/>
      <diagonal/>
    </border>
    <border>
      <left style="mediumDashed">
        <color indexed="55"/>
      </left>
      <right/>
      <top/>
      <bottom/>
      <diagonal/>
    </border>
    <border>
      <left/>
      <right style="mediumDashed">
        <color indexed="55"/>
      </right>
      <top/>
      <bottom/>
      <diagonal/>
    </border>
    <border>
      <left/>
      <right/>
      <top style="thin">
        <color indexed="64"/>
      </top>
      <bottom/>
      <diagonal/>
    </border>
    <border>
      <left style="medium">
        <color indexed="64"/>
      </left>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right/>
      <top/>
      <bottom style="dotted">
        <color auto="1"/>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E3E3E3"/>
      </right>
      <top/>
      <bottom style="thin">
        <color rgb="FFE3E3E3"/>
      </bottom>
      <diagonal/>
    </border>
    <border>
      <left/>
      <right/>
      <top/>
      <bottom style="hair">
        <color auto="1"/>
      </bottom>
      <diagonal/>
    </border>
  </borders>
  <cellStyleXfs count="120">
    <xf numFmtId="0" fontId="0" fillId="0" borderId="0"/>
    <xf numFmtId="0" fontId="2" fillId="0" borderId="0"/>
    <xf numFmtId="0" fontId="4" fillId="0" borderId="0"/>
    <xf numFmtId="0" fontId="9" fillId="0" borderId="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NumberFormat="0" applyFill="0" applyBorder="0" applyAlignment="0" applyProtection="0"/>
    <xf numFmtId="43" fontId="4" fillId="0" borderId="0" applyNumberFormat="0" applyFill="0" applyBorder="0" applyAlignment="0" applyProtection="0"/>
    <xf numFmtId="43" fontId="4"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21" fillId="0" borderId="0" applyFont="0" applyFill="0" applyBorder="0" applyAlignment="0" applyProtection="0"/>
    <xf numFmtId="166" fontId="22"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21" fillId="0" borderId="0"/>
    <xf numFmtId="0" fontId="4" fillId="0" borderId="0"/>
    <xf numFmtId="0" fontId="21" fillId="0" borderId="0"/>
    <xf numFmtId="0" fontId="21" fillId="0" borderId="0"/>
    <xf numFmtId="0" fontId="21" fillId="0" borderId="0"/>
    <xf numFmtId="9" fontId="21" fillId="0" borderId="0" applyFont="0" applyFill="0" applyBorder="0" applyAlignment="0" applyProtection="0"/>
    <xf numFmtId="9" fontId="20" fillId="0" borderId="0" applyFont="0" applyFill="0" applyBorder="0" applyAlignment="0" applyProtection="0"/>
    <xf numFmtId="44" fontId="4" fillId="0" borderId="0" applyFont="0" applyFill="0" applyBorder="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3" fillId="0" borderId="0"/>
    <xf numFmtId="0" fontId="48" fillId="0" borderId="0"/>
    <xf numFmtId="43" fontId="4" fillId="0" borderId="0" applyFont="0" applyFill="0" applyBorder="0" applyAlignment="0" applyProtection="0"/>
    <xf numFmtId="0" fontId="21" fillId="0" borderId="0"/>
    <xf numFmtId="0" fontId="62" fillId="0" borderId="0" applyNumberFormat="0" applyBorder="0" applyAlignment="0" applyProtection="0"/>
    <xf numFmtId="43" fontId="4" fillId="0" borderId="0" applyNumberFormat="0" applyFill="0" applyBorder="0" applyAlignment="0" applyProtection="0"/>
    <xf numFmtId="43" fontId="4" fillId="0" borderId="0" applyNumberForma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0"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1" fillId="0" borderId="0"/>
    <xf numFmtId="0" fontId="1" fillId="0" borderId="0"/>
    <xf numFmtId="0" fontId="21" fillId="0" borderId="0"/>
    <xf numFmtId="0" fontId="21" fillId="0" borderId="0"/>
    <xf numFmtId="0" fontId="21" fillId="0" borderId="0"/>
    <xf numFmtId="0" fontId="5" fillId="0" borderId="0"/>
    <xf numFmtId="0" fontId="4" fillId="0" borderId="0"/>
    <xf numFmtId="0" fontId="4" fillId="0" borderId="0"/>
    <xf numFmtId="0" fontId="1" fillId="0" borderId="0"/>
    <xf numFmtId="9" fontId="63"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4" fillId="0" borderId="7" applyNumberFormat="0" applyFont="0" applyFill="0" applyAlignment="0" applyProtection="0"/>
    <xf numFmtId="0" fontId="67" fillId="7" borderId="39" applyNumberFormat="0" applyAlignment="0" applyProtection="0"/>
    <xf numFmtId="0" fontId="69" fillId="0" borderId="0"/>
    <xf numFmtId="41" fontId="4" fillId="0" borderId="0" applyFont="0" applyFill="0" applyBorder="0" applyAlignment="0" applyProtection="0"/>
    <xf numFmtId="0" fontId="76" fillId="0" borderId="0"/>
  </cellStyleXfs>
  <cellXfs count="604">
    <xf numFmtId="0" fontId="0" fillId="0" borderId="0" xfId="0"/>
    <xf numFmtId="0" fontId="3" fillId="0" borderId="0" xfId="1" applyFont="1"/>
    <xf numFmtId="0" fontId="5" fillId="0" borderId="0" xfId="0" applyFont="1"/>
    <xf numFmtId="41" fontId="6" fillId="2" borderId="0" xfId="2" applyNumberFormat="1" applyFont="1" applyFill="1" applyBorder="1"/>
    <xf numFmtId="0" fontId="8" fillId="0" borderId="5" xfId="2" applyFont="1" applyFill="1" applyBorder="1" applyAlignment="1">
      <alignment horizontal="center" vertical="center"/>
    </xf>
    <xf numFmtId="0" fontId="5" fillId="0" borderId="0" xfId="0" applyFont="1" applyFill="1"/>
    <xf numFmtId="15" fontId="4" fillId="0" borderId="5" xfId="3" applyNumberFormat="1" applyFont="1" applyFill="1" applyBorder="1" applyAlignment="1">
      <alignment horizontal="right" vertical="center"/>
    </xf>
    <xf numFmtId="15" fontId="4" fillId="0" borderId="6" xfId="3" applyNumberFormat="1" applyFont="1" applyFill="1" applyBorder="1" applyAlignment="1">
      <alignment horizontal="right" vertical="center"/>
    </xf>
    <xf numFmtId="41" fontId="4" fillId="0" borderId="5" xfId="2" applyNumberFormat="1" applyFont="1" applyFill="1" applyBorder="1" applyAlignment="1">
      <alignment vertical="center"/>
    </xf>
    <xf numFmtId="0" fontId="3" fillId="0" borderId="0" xfId="1" applyFont="1" applyFill="1"/>
    <xf numFmtId="0" fontId="4" fillId="0" borderId="6" xfId="2" applyFont="1" applyFill="1" applyBorder="1" applyAlignment="1">
      <alignment horizontal="center" vertical="center"/>
    </xf>
    <xf numFmtId="0" fontId="8" fillId="0" borderId="6" xfId="2" applyFont="1" applyFill="1" applyBorder="1" applyAlignment="1">
      <alignment horizontal="center" vertical="center"/>
    </xf>
    <xf numFmtId="0" fontId="5" fillId="0" borderId="1" xfId="0" applyFont="1" applyFill="1" applyBorder="1"/>
    <xf numFmtId="15" fontId="4" fillId="0" borderId="6" xfId="3" quotePrefix="1" applyNumberFormat="1" applyFont="1" applyFill="1" applyBorder="1" applyAlignment="1">
      <alignment horizontal="right" vertical="center"/>
    </xf>
    <xf numFmtId="0" fontId="8" fillId="0" borderId="6" xfId="2" applyFont="1" applyFill="1" applyBorder="1" applyAlignment="1">
      <alignment vertical="center"/>
    </xf>
    <xf numFmtId="0" fontId="13" fillId="0" borderId="6" xfId="2" applyFont="1" applyFill="1" applyBorder="1" applyAlignment="1">
      <alignment horizontal="center" vertical="center"/>
    </xf>
    <xf numFmtId="0" fontId="8" fillId="0" borderId="6" xfId="2" applyFont="1" applyFill="1" applyBorder="1" applyAlignment="1">
      <alignment horizontal="left" vertical="center"/>
    </xf>
    <xf numFmtId="0" fontId="15" fillId="0" borderId="6" xfId="2" applyFont="1" applyFill="1" applyBorder="1" applyAlignment="1">
      <alignment horizontal="center" vertical="center"/>
    </xf>
    <xf numFmtId="15" fontId="12" fillId="0" borderId="6" xfId="3" applyNumberFormat="1" applyFont="1" applyFill="1" applyBorder="1" applyAlignment="1">
      <alignment horizontal="right" vertical="center"/>
    </xf>
    <xf numFmtId="165" fontId="3" fillId="0" borderId="0" xfId="1" applyNumberFormat="1" applyFont="1" applyFill="1"/>
    <xf numFmtId="165" fontId="3" fillId="0" borderId="0" xfId="1" applyNumberFormat="1" applyFont="1"/>
    <xf numFmtId="0" fontId="23" fillId="0" borderId="0" xfId="52" applyFont="1"/>
    <xf numFmtId="0" fontId="24" fillId="0" borderId="0" xfId="52" applyFont="1" applyBorder="1" applyAlignment="1">
      <alignment vertical="center" wrapText="1"/>
    </xf>
    <xf numFmtId="0" fontId="25" fillId="0" borderId="0" xfId="52" applyFont="1" applyBorder="1" applyAlignment="1">
      <alignment vertical="center" wrapText="1"/>
    </xf>
    <xf numFmtId="0" fontId="26" fillId="0" borderId="0" xfId="52" applyFont="1" applyBorder="1" applyAlignment="1">
      <alignment vertical="center" wrapText="1"/>
    </xf>
    <xf numFmtId="0" fontId="27" fillId="0" borderId="0" xfId="52" applyFont="1" applyBorder="1" applyAlignment="1">
      <alignment vertical="center" wrapText="1"/>
    </xf>
    <xf numFmtId="0" fontId="28" fillId="0" borderId="8" xfId="0" applyFont="1" applyBorder="1"/>
    <xf numFmtId="0" fontId="23" fillId="0" borderId="8" xfId="51" applyFont="1" applyBorder="1" applyAlignment="1">
      <alignment vertical="center"/>
    </xf>
    <xf numFmtId="4" fontId="28" fillId="0" borderId="8" xfId="0" applyNumberFormat="1" applyFont="1" applyBorder="1" applyAlignment="1">
      <alignment horizontal="left" vertical="center"/>
    </xf>
    <xf numFmtId="3" fontId="28" fillId="0" borderId="8" xfId="0" applyNumberFormat="1" applyFont="1" applyBorder="1" applyAlignment="1">
      <alignment horizontal="right"/>
    </xf>
    <xf numFmtId="0" fontId="28" fillId="0" borderId="0" xfId="0" applyFont="1"/>
    <xf numFmtId="0" fontId="28" fillId="0" borderId="0" xfId="0" applyFont="1" applyBorder="1"/>
    <xf numFmtId="0" fontId="23" fillId="0" borderId="0" xfId="51" applyFont="1" applyBorder="1" applyAlignment="1">
      <alignment vertical="center"/>
    </xf>
    <xf numFmtId="4" fontId="28" fillId="0" borderId="0" xfId="0" applyNumberFormat="1" applyFont="1" applyBorder="1" applyAlignment="1">
      <alignment horizontal="left" vertical="center"/>
    </xf>
    <xf numFmtId="3" fontId="28" fillId="0" borderId="0" xfId="0" applyNumberFormat="1" applyFont="1" applyBorder="1" applyAlignment="1">
      <alignment horizontal="right"/>
    </xf>
    <xf numFmtId="0" fontId="29" fillId="0" borderId="0" xfId="52" applyFont="1" applyAlignment="1"/>
    <xf numFmtId="0" fontId="30" fillId="0" borderId="0" xfId="52" applyFont="1"/>
    <xf numFmtId="0" fontId="30" fillId="0" borderId="0" xfId="52" applyFont="1" applyAlignment="1"/>
    <xf numFmtId="0" fontId="31" fillId="0" borderId="0" xfId="52" applyFont="1"/>
    <xf numFmtId="0" fontId="33" fillId="0" borderId="0" xfId="52" applyFont="1" applyAlignment="1">
      <alignment horizontal="right"/>
    </xf>
    <xf numFmtId="0" fontId="34" fillId="0" borderId="12" xfId="52" applyFont="1" applyBorder="1" applyAlignment="1">
      <alignment horizontal="right" vertical="center" wrapText="1"/>
    </xf>
    <xf numFmtId="0" fontId="34" fillId="0" borderId="13" xfId="52" applyFont="1" applyBorder="1" applyAlignment="1">
      <alignment horizontal="right" vertical="center" wrapText="1"/>
    </xf>
    <xf numFmtId="0" fontId="23" fillId="0" borderId="14" xfId="52" applyFont="1" applyBorder="1"/>
    <xf numFmtId="0" fontId="23" fillId="0" borderId="15" xfId="52" applyFont="1" applyBorder="1"/>
    <xf numFmtId="0" fontId="23" fillId="0" borderId="3" xfId="52" applyFont="1" applyBorder="1"/>
    <xf numFmtId="0" fontId="30" fillId="0" borderId="3" xfId="52" applyFont="1" applyBorder="1"/>
    <xf numFmtId="165" fontId="30" fillId="0" borderId="0" xfId="5" applyNumberFormat="1" applyFont="1"/>
    <xf numFmtId="0" fontId="35" fillId="0" borderId="0" xfId="52" applyFont="1" applyBorder="1"/>
    <xf numFmtId="0" fontId="35" fillId="0" borderId="0" xfId="52" applyFont="1" applyBorder="1" applyAlignment="1">
      <alignment horizontal="center"/>
    </xf>
    <xf numFmtId="165" fontId="35" fillId="0" borderId="0" xfId="5" applyNumberFormat="1" applyFont="1" applyBorder="1"/>
    <xf numFmtId="3" fontId="35" fillId="0" borderId="0" xfId="52" applyNumberFormat="1" applyFont="1" applyBorder="1"/>
    <xf numFmtId="167" fontId="35" fillId="0" borderId="0" xfId="52" applyNumberFormat="1" applyFont="1" applyBorder="1" applyAlignment="1">
      <alignment horizontal="center"/>
    </xf>
    <xf numFmtId="0" fontId="30" fillId="0" borderId="15" xfId="52" applyFont="1" applyBorder="1"/>
    <xf numFmtId="3" fontId="32" fillId="0" borderId="3" xfId="52" applyNumberFormat="1" applyFont="1" applyBorder="1"/>
    <xf numFmtId="0" fontId="23" fillId="0" borderId="10" xfId="52" applyFont="1" applyBorder="1"/>
    <xf numFmtId="165" fontId="23" fillId="0" borderId="0" xfId="5" applyNumberFormat="1" applyFont="1"/>
    <xf numFmtId="165" fontId="23" fillId="0" borderId="0" xfId="52" applyNumberFormat="1" applyFont="1"/>
    <xf numFmtId="0" fontId="32" fillId="0" borderId="0" xfId="52" applyFont="1"/>
    <xf numFmtId="0" fontId="36" fillId="0" borderId="0" xfId="52" applyFont="1"/>
    <xf numFmtId="0" fontId="37" fillId="0" borderId="0" xfId="52" applyFont="1"/>
    <xf numFmtId="0" fontId="30" fillId="0" borderId="0" xfId="52" applyFont="1" applyAlignment="1">
      <alignment vertical="center"/>
    </xf>
    <xf numFmtId="0" fontId="30" fillId="0" borderId="0" xfId="52" applyFont="1" applyBorder="1" applyAlignment="1"/>
    <xf numFmtId="0" fontId="39" fillId="0" borderId="0" xfId="52" applyFont="1"/>
    <xf numFmtId="0" fontId="40" fillId="0" borderId="0" xfId="51" applyFont="1" applyAlignment="1">
      <alignment vertical="center"/>
    </xf>
    <xf numFmtId="0" fontId="21" fillId="0" borderId="0" xfId="51" applyAlignment="1">
      <alignment vertical="center"/>
    </xf>
    <xf numFmtId="0" fontId="36" fillId="0" borderId="0" xfId="51" applyFont="1" applyAlignment="1">
      <alignment vertical="center"/>
    </xf>
    <xf numFmtId="0" fontId="23" fillId="0" borderId="23" xfId="52" applyFont="1" applyBorder="1"/>
    <xf numFmtId="0" fontId="23" fillId="0" borderId="24" xfId="52" applyFont="1" applyBorder="1"/>
    <xf numFmtId="0" fontId="32" fillId="0" borderId="25" xfId="52" applyFont="1" applyBorder="1"/>
    <xf numFmtId="0" fontId="30" fillId="0" borderId="24" xfId="52" applyFont="1" applyBorder="1"/>
    <xf numFmtId="0" fontId="30" fillId="0" borderId="25" xfId="52" applyFont="1" applyBorder="1"/>
    <xf numFmtId="3" fontId="32" fillId="0" borderId="24" xfId="52" applyNumberFormat="1" applyFont="1" applyBorder="1"/>
    <xf numFmtId="0" fontId="35" fillId="0" borderId="25" xfId="53" applyFont="1" applyBorder="1" applyAlignment="1">
      <alignment vertical="center"/>
    </xf>
    <xf numFmtId="0" fontId="30" fillId="0" borderId="26" xfId="52" applyFont="1" applyBorder="1"/>
    <xf numFmtId="0" fontId="36" fillId="0" borderId="0" xfId="52" applyFont="1" applyAlignment="1"/>
    <xf numFmtId="0" fontId="40" fillId="0" borderId="0" xfId="52" applyFont="1" applyAlignment="1">
      <alignment horizontal="left"/>
    </xf>
    <xf numFmtId="0" fontId="4" fillId="0" borderId="27" xfId="2" applyFont="1" applyFill="1" applyBorder="1" applyAlignment="1">
      <alignment horizontal="center" vertical="center"/>
    </xf>
    <xf numFmtId="0" fontId="8" fillId="0" borderId="27" xfId="2" applyFont="1" applyFill="1" applyBorder="1" applyAlignment="1">
      <alignment horizontal="center" vertical="center"/>
    </xf>
    <xf numFmtId="0" fontId="5" fillId="0" borderId="2" xfId="0" applyFont="1" applyFill="1" applyBorder="1"/>
    <xf numFmtId="15" fontId="4" fillId="0" borderId="27" xfId="3" applyNumberFormat="1" applyFont="1" applyFill="1" applyBorder="1" applyAlignment="1">
      <alignment horizontal="right" vertical="center"/>
    </xf>
    <xf numFmtId="41" fontId="4" fillId="0" borderId="2" xfId="2" applyNumberFormat="1" applyFont="1" applyFill="1" applyBorder="1" applyAlignment="1">
      <alignment vertical="center"/>
    </xf>
    <xf numFmtId="43" fontId="42" fillId="0" borderId="1" xfId="1" applyNumberFormat="1" applyFont="1" applyFill="1" applyBorder="1"/>
    <xf numFmtId="0" fontId="42" fillId="0" borderId="0" xfId="1" applyFont="1" applyFill="1"/>
    <xf numFmtId="0" fontId="40" fillId="0" borderId="0" xfId="52" applyFont="1" applyAlignment="1">
      <alignment horizontal="left"/>
    </xf>
    <xf numFmtId="0" fontId="3" fillId="0" borderId="0" xfId="1" applyFont="1" applyFill="1" applyAlignment="1">
      <alignment horizontal="left"/>
    </xf>
    <xf numFmtId="0" fontId="30" fillId="0" borderId="0" xfId="52" applyFont="1" applyAlignment="1">
      <alignment horizontal="left"/>
    </xf>
    <xf numFmtId="164" fontId="3" fillId="0" borderId="0" xfId="1" applyNumberFormat="1" applyFont="1" applyFill="1"/>
    <xf numFmtId="41" fontId="3" fillId="0" borderId="0" xfId="1" applyNumberFormat="1" applyFont="1" applyFill="1"/>
    <xf numFmtId="0" fontId="49" fillId="0" borderId="0" xfId="1" applyFont="1"/>
    <xf numFmtId="41" fontId="49" fillId="0" borderId="0" xfId="1" applyNumberFormat="1" applyFont="1" applyFill="1"/>
    <xf numFmtId="0" fontId="49" fillId="0" borderId="0" xfId="1" applyFont="1" applyFill="1"/>
    <xf numFmtId="164" fontId="49" fillId="0" borderId="0" xfId="1" applyNumberFormat="1" applyFont="1" applyFill="1"/>
    <xf numFmtId="0" fontId="50" fillId="0" borderId="0" xfId="1" applyFont="1" applyFill="1"/>
    <xf numFmtId="0" fontId="44" fillId="0" borderId="0" xfId="0" applyFont="1"/>
    <xf numFmtId="168" fontId="5" fillId="0" borderId="0" xfId="0" applyNumberFormat="1" applyFont="1"/>
    <xf numFmtId="1" fontId="5" fillId="0" borderId="0" xfId="0" applyNumberFormat="1" applyFont="1"/>
    <xf numFmtId="0" fontId="4" fillId="0" borderId="0" xfId="8" applyNumberFormat="1" applyFont="1"/>
    <xf numFmtId="0" fontId="46" fillId="0" borderId="1" xfId="0" applyFont="1" applyFill="1" applyBorder="1" applyAlignment="1">
      <alignment horizontal="center" vertical="center" wrapText="1"/>
    </xf>
    <xf numFmtId="168" fontId="46" fillId="0" borderId="1" xfId="0" applyNumberFormat="1" applyFont="1" applyFill="1" applyBorder="1" applyAlignment="1">
      <alignment horizontal="center" vertical="center" wrapText="1"/>
    </xf>
    <xf numFmtId="1" fontId="46" fillId="0" borderId="1" xfId="0" applyNumberFormat="1" applyFont="1" applyFill="1" applyBorder="1" applyAlignment="1">
      <alignment horizontal="center" vertical="center" wrapText="1"/>
    </xf>
    <xf numFmtId="168" fontId="5" fillId="0" borderId="1" xfId="0" applyNumberFormat="1" applyFont="1" applyFill="1" applyBorder="1"/>
    <xf numFmtId="1" fontId="5" fillId="0" borderId="1" xfId="0" applyNumberFormat="1" applyFont="1" applyFill="1" applyBorder="1"/>
    <xf numFmtId="168" fontId="0" fillId="0" borderId="0" xfId="0" applyNumberFormat="1"/>
    <xf numFmtId="0" fontId="47" fillId="0" borderId="1" xfId="0" applyFont="1" applyFill="1" applyBorder="1"/>
    <xf numFmtId="168" fontId="47" fillId="0" borderId="1" xfId="0" applyNumberFormat="1" applyFont="1" applyFill="1" applyBorder="1"/>
    <xf numFmtId="1" fontId="47" fillId="0" borderId="1" xfId="0" applyNumberFormat="1" applyFont="1" applyFill="1" applyBorder="1"/>
    <xf numFmtId="15" fontId="8" fillId="0" borderId="6" xfId="3" applyNumberFormat="1" applyFont="1" applyFill="1" applyBorder="1" applyAlignment="1">
      <alignment horizontal="right" vertical="center"/>
    </xf>
    <xf numFmtId="41" fontId="42" fillId="0" borderId="0" xfId="1" applyNumberFormat="1" applyFont="1" applyFill="1"/>
    <xf numFmtId="169" fontId="49" fillId="0" borderId="0" xfId="1" applyNumberFormat="1" applyFont="1" applyFill="1"/>
    <xf numFmtId="169" fontId="3" fillId="0" borderId="0" xfId="1" applyNumberFormat="1" applyFont="1" applyFill="1"/>
    <xf numFmtId="169" fontId="50" fillId="0" borderId="0" xfId="1" applyNumberFormat="1" applyFont="1" applyFill="1"/>
    <xf numFmtId="169" fontId="42" fillId="0" borderId="0" xfId="1" applyNumberFormat="1" applyFont="1" applyFill="1"/>
    <xf numFmtId="170" fontId="30" fillId="0" borderId="0" xfId="52" applyNumberFormat="1" applyFont="1"/>
    <xf numFmtId="43" fontId="6" fillId="2" borderId="0" xfId="61" applyFont="1" applyFill="1" applyBorder="1"/>
    <xf numFmtId="43" fontId="4" fillId="0" borderId="5" xfId="61" applyFont="1" applyFill="1" applyBorder="1" applyAlignment="1">
      <alignment horizontal="center" vertical="center"/>
    </xf>
    <xf numFmtId="43" fontId="4" fillId="0" borderId="6" xfId="61" applyFont="1" applyFill="1" applyBorder="1" applyAlignment="1">
      <alignment horizontal="center" vertical="center"/>
    </xf>
    <xf numFmtId="43" fontId="4" fillId="0" borderId="6" xfId="61" applyFont="1" applyFill="1" applyBorder="1" applyAlignment="1">
      <alignment horizontal="center" vertical="center" wrapText="1"/>
    </xf>
    <xf numFmtId="43" fontId="10" fillId="0" borderId="6" xfId="61" applyFont="1" applyFill="1" applyBorder="1" applyAlignment="1">
      <alignment horizontal="center" vertical="center"/>
    </xf>
    <xf numFmtId="43" fontId="8" fillId="0" borderId="6" xfId="61" applyFont="1" applyFill="1" applyBorder="1" applyAlignment="1">
      <alignment horizontal="center" vertical="center"/>
    </xf>
    <xf numFmtId="43" fontId="11" fillId="0" borderId="6" xfId="61" applyFont="1" applyFill="1" applyBorder="1" applyAlignment="1">
      <alignment horizontal="center" vertical="center"/>
    </xf>
    <xf numFmtId="43" fontId="12" fillId="0" borderId="6" xfId="61" applyFont="1" applyFill="1" applyBorder="1" applyAlignment="1">
      <alignment horizontal="center" vertical="center"/>
    </xf>
    <xf numFmtId="43" fontId="4" fillId="0" borderId="6" xfId="61" applyFont="1" applyFill="1" applyBorder="1" applyAlignment="1">
      <alignment vertical="center"/>
    </xf>
    <xf numFmtId="43" fontId="14" fillId="0" borderId="6" xfId="61" applyFont="1" applyFill="1" applyBorder="1" applyAlignment="1">
      <alignment horizontal="center" vertical="center"/>
    </xf>
    <xf numFmtId="43" fontId="4" fillId="0" borderId="27" xfId="61" applyFont="1" applyFill="1" applyBorder="1" applyAlignment="1">
      <alignment horizontal="center" vertical="center" wrapText="1"/>
    </xf>
    <xf numFmtId="43" fontId="3" fillId="0" borderId="0" xfId="61" applyFont="1" applyFill="1"/>
    <xf numFmtId="43" fontId="3" fillId="0" borderId="0" xfId="61" applyFont="1"/>
    <xf numFmtId="0" fontId="40" fillId="0" borderId="0" xfId="52" applyFont="1" applyAlignment="1">
      <alignment horizontal="left"/>
    </xf>
    <xf numFmtId="165" fontId="30" fillId="0" borderId="0" xfId="52" applyNumberFormat="1" applyFont="1"/>
    <xf numFmtId="0" fontId="56" fillId="0" borderId="0" xfId="52" applyFont="1"/>
    <xf numFmtId="0" fontId="57" fillId="0" borderId="0" xfId="51" applyFont="1" applyAlignment="1">
      <alignment vertical="center"/>
    </xf>
    <xf numFmtId="0" fontId="23" fillId="2" borderId="0" xfId="52" applyFont="1" applyFill="1"/>
    <xf numFmtId="0" fontId="56" fillId="0" borderId="0" xfId="51" applyFont="1" applyAlignment="1">
      <alignment vertical="center"/>
    </xf>
    <xf numFmtId="0" fontId="56" fillId="0" borderId="0" xfId="51" applyFont="1" applyBorder="1" applyAlignment="1">
      <alignment vertical="center"/>
    </xf>
    <xf numFmtId="0" fontId="56" fillId="0" borderId="0" xfId="52" applyFont="1" applyBorder="1"/>
    <xf numFmtId="0" fontId="34" fillId="0" borderId="0" xfId="52" applyFont="1" applyAlignment="1">
      <alignment horizontal="center"/>
    </xf>
    <xf numFmtId="0" fontId="23" fillId="0" borderId="0" xfId="52" applyFont="1" applyBorder="1"/>
    <xf numFmtId="0" fontId="34" fillId="0" borderId="0" xfId="52" applyFont="1" applyBorder="1"/>
    <xf numFmtId="0" fontId="34" fillId="0" borderId="0" xfId="52" applyFont="1"/>
    <xf numFmtId="0" fontId="34" fillId="0" borderId="0" xfId="52" applyFont="1" applyAlignment="1"/>
    <xf numFmtId="0" fontId="34" fillId="0" borderId="0" xfId="52" applyFont="1" applyBorder="1" applyAlignment="1">
      <alignment horizontal="center"/>
    </xf>
    <xf numFmtId="0" fontId="34" fillId="0" borderId="0" xfId="52" applyFont="1" applyBorder="1" applyAlignment="1"/>
    <xf numFmtId="0" fontId="23" fillId="0" borderId="0" xfId="52" applyFont="1" applyBorder="1" applyAlignment="1"/>
    <xf numFmtId="0" fontId="21" fillId="0" borderId="0" xfId="51" applyFont="1" applyAlignment="1">
      <alignment vertical="center"/>
    </xf>
    <xf numFmtId="0" fontId="68" fillId="0" borderId="10" xfId="52" applyFont="1" applyBorder="1"/>
    <xf numFmtId="0" fontId="68" fillId="0" borderId="9" xfId="52" applyFont="1" applyBorder="1" applyAlignment="1">
      <alignment horizontal="left" vertical="center"/>
    </xf>
    <xf numFmtId="0" fontId="68" fillId="0" borderId="10" xfId="52" applyFont="1" applyBorder="1" applyAlignment="1">
      <alignment horizontal="left" vertical="center"/>
    </xf>
    <xf numFmtId="0" fontId="59" fillId="0" borderId="40" xfId="51" applyFont="1" applyBorder="1" applyAlignment="1">
      <alignment horizontal="center" vertical="center"/>
    </xf>
    <xf numFmtId="3" fontId="33" fillId="0" borderId="34" xfId="52" applyNumberFormat="1" applyFont="1" applyBorder="1" applyAlignment="1">
      <alignment horizontal="center" vertical="center"/>
    </xf>
    <xf numFmtId="0" fontId="23" fillId="0" borderId="23" xfId="52" applyFont="1" applyBorder="1" applyAlignment="1">
      <alignment horizontal="left" vertical="center"/>
    </xf>
    <xf numFmtId="0" fontId="23" fillId="0" borderId="14" xfId="52" applyFont="1" applyBorder="1" applyAlignment="1">
      <alignment horizontal="left" vertical="center"/>
    </xf>
    <xf numFmtId="0" fontId="34" fillId="0" borderId="31" xfId="3" applyFont="1" applyFill="1" applyBorder="1" applyAlignment="1">
      <alignment horizontal="left" vertical="center"/>
    </xf>
    <xf numFmtId="0" fontId="23" fillId="0" borderId="25" xfId="52" applyFont="1" applyBorder="1" applyAlignment="1">
      <alignment horizontal="left" vertical="center"/>
    </xf>
    <xf numFmtId="0" fontId="23" fillId="0" borderId="0" xfId="52" applyFont="1" applyBorder="1" applyAlignment="1">
      <alignment horizontal="left" vertical="center"/>
    </xf>
    <xf numFmtId="14" fontId="23" fillId="0" borderId="0" xfId="52" applyNumberFormat="1" applyFont="1" applyBorder="1" applyAlignment="1">
      <alignment horizontal="left" vertical="center"/>
    </xf>
    <xf numFmtId="171" fontId="34" fillId="0" borderId="0" xfId="52" quotePrefix="1" applyNumberFormat="1" applyFont="1" applyBorder="1" applyAlignment="1">
      <alignment horizontal="left" vertical="center"/>
    </xf>
    <xf numFmtId="0" fontId="23" fillId="0" borderId="32" xfId="52" applyFont="1" applyBorder="1" applyAlignment="1">
      <alignment horizontal="left" vertical="center"/>
    </xf>
    <xf numFmtId="0" fontId="23" fillId="0" borderId="0" xfId="52" applyFont="1" applyAlignment="1">
      <alignment horizontal="left" vertical="center"/>
    </xf>
    <xf numFmtId="43" fontId="33" fillId="0" borderId="26" xfId="61" applyFont="1" applyBorder="1" applyAlignment="1">
      <alignment horizontal="center" vertical="top"/>
    </xf>
    <xf numFmtId="0" fontId="23" fillId="0" borderId="33" xfId="52" applyFont="1" applyBorder="1" applyAlignment="1">
      <alignment horizontal="center" vertical="top"/>
    </xf>
    <xf numFmtId="3" fontId="33" fillId="0" borderId="34" xfId="52" applyNumberFormat="1" applyFont="1" applyBorder="1" applyAlignment="1">
      <alignment horizontal="center" vertical="top"/>
    </xf>
    <xf numFmtId="0" fontId="68" fillId="0" borderId="9" xfId="52" applyFont="1" applyBorder="1" applyAlignment="1">
      <alignment vertical="center"/>
    </xf>
    <xf numFmtId="3" fontId="34" fillId="0" borderId="38" xfId="52" applyNumberFormat="1" applyFont="1" applyBorder="1" applyAlignment="1">
      <alignment horizontal="center" vertical="center"/>
    </xf>
    <xf numFmtId="0" fontId="5" fillId="0" borderId="0" xfId="117" applyFont="1"/>
    <xf numFmtId="49" fontId="3" fillId="0" borderId="0" xfId="1" applyNumberFormat="1" applyFont="1"/>
    <xf numFmtId="49" fontId="7" fillId="3" borderId="2" xfId="2" applyNumberFormat="1" applyFont="1" applyFill="1" applyBorder="1" applyAlignment="1">
      <alignment horizontal="center" vertical="center" wrapText="1"/>
    </xf>
    <xf numFmtId="49" fontId="7" fillId="3" borderId="3" xfId="2" applyNumberFormat="1" applyFont="1" applyFill="1" applyBorder="1" applyAlignment="1">
      <alignment horizontal="center" vertical="center" wrapText="1"/>
    </xf>
    <xf numFmtId="49" fontId="7" fillId="3" borderId="4" xfId="2" applyNumberFormat="1" applyFont="1" applyFill="1" applyBorder="1" applyAlignment="1">
      <alignment horizontal="center" vertical="center" wrapText="1"/>
    </xf>
    <xf numFmtId="0" fontId="5" fillId="0" borderId="1" xfId="117" applyFont="1" applyFill="1" applyBorder="1"/>
    <xf numFmtId="171" fontId="4" fillId="0" borderId="6" xfId="2" applyNumberFormat="1" applyFont="1" applyFill="1" applyBorder="1" applyAlignment="1">
      <alignment vertical="center"/>
    </xf>
    <xf numFmtId="43" fontId="4" fillId="0" borderId="6" xfId="2" applyNumberFormat="1" applyFont="1" applyFill="1" applyBorder="1" applyAlignment="1">
      <alignment vertical="center"/>
    </xf>
    <xf numFmtId="49" fontId="4" fillId="0" borderId="42" xfId="2" applyNumberFormat="1" applyFont="1" applyFill="1" applyBorder="1" applyAlignment="1">
      <alignment vertical="center"/>
    </xf>
    <xf numFmtId="0" fontId="8" fillId="0" borderId="27" xfId="2" applyFont="1" applyFill="1" applyBorder="1" applyAlignment="1">
      <alignment vertical="center"/>
    </xf>
    <xf numFmtId="171" fontId="4" fillId="0" borderId="27" xfId="2" applyNumberFormat="1" applyFont="1" applyFill="1" applyBorder="1" applyAlignment="1">
      <alignment vertical="center"/>
    </xf>
    <xf numFmtId="43" fontId="4" fillId="0" borderId="27" xfId="2" applyNumberFormat="1" applyFont="1" applyFill="1" applyBorder="1" applyAlignment="1">
      <alignment vertical="center"/>
    </xf>
    <xf numFmtId="15" fontId="4" fillId="0" borderId="6" xfId="2" applyNumberFormat="1" applyFont="1" applyFill="1" applyBorder="1" applyAlignment="1">
      <alignment vertical="center"/>
    </xf>
    <xf numFmtId="43" fontId="4" fillId="8" borderId="6" xfId="2" applyNumberFormat="1" applyFont="1" applyFill="1" applyBorder="1" applyAlignment="1">
      <alignment vertical="center"/>
    </xf>
    <xf numFmtId="0" fontId="8" fillId="0" borderId="5" xfId="2" applyFont="1" applyFill="1" applyBorder="1" applyAlignment="1">
      <alignment vertical="center"/>
    </xf>
    <xf numFmtId="171" fontId="4" fillId="0" borderId="5" xfId="2" applyNumberFormat="1" applyFont="1" applyFill="1" applyBorder="1" applyAlignment="1">
      <alignment vertical="center"/>
    </xf>
    <xf numFmtId="43" fontId="4" fillId="0" borderId="5" xfId="2" applyNumberFormat="1" applyFont="1" applyFill="1" applyBorder="1" applyAlignment="1">
      <alignment vertical="center"/>
    </xf>
    <xf numFmtId="49" fontId="4" fillId="0" borderId="5" xfId="2" applyNumberFormat="1" applyFont="1" applyFill="1" applyBorder="1" applyAlignment="1">
      <alignment vertical="center"/>
    </xf>
    <xf numFmtId="0" fontId="8" fillId="8" borderId="1" xfId="2" applyFont="1" applyFill="1" applyBorder="1" applyAlignment="1">
      <alignment vertical="center"/>
    </xf>
    <xf numFmtId="0" fontId="8" fillId="8" borderId="1" xfId="2" applyFont="1" applyFill="1" applyBorder="1" applyAlignment="1">
      <alignment horizontal="center" vertical="center"/>
    </xf>
    <xf numFmtId="4" fontId="8" fillId="8" borderId="1" xfId="2" applyNumberFormat="1" applyFont="1" applyFill="1" applyBorder="1" applyAlignment="1">
      <alignment vertical="center"/>
    </xf>
    <xf numFmtId="43" fontId="8" fillId="8" borderId="1" xfId="2" applyNumberFormat="1" applyFont="1" applyFill="1" applyBorder="1" applyAlignment="1">
      <alignment vertical="center"/>
    </xf>
    <xf numFmtId="49" fontId="8" fillId="8" borderId="1" xfId="2" applyNumberFormat="1" applyFont="1" applyFill="1" applyBorder="1" applyAlignment="1">
      <alignment vertical="center"/>
    </xf>
    <xf numFmtId="165" fontId="8" fillId="8" borderId="1" xfId="2" applyNumberFormat="1" applyFont="1" applyFill="1" applyBorder="1" applyAlignment="1">
      <alignment vertical="center"/>
    </xf>
    <xf numFmtId="49" fontId="3" fillId="0" borderId="0" xfId="1" applyNumberFormat="1" applyFont="1" applyFill="1"/>
    <xf numFmtId="0" fontId="28" fillId="0" borderId="8" xfId="117" applyFont="1" applyBorder="1"/>
    <xf numFmtId="4" fontId="28" fillId="0" borderId="8" xfId="117" applyNumberFormat="1" applyFont="1" applyBorder="1" applyAlignment="1">
      <alignment horizontal="left" vertical="center"/>
    </xf>
    <xf numFmtId="3" fontId="28" fillId="0" borderId="8" xfId="117" applyNumberFormat="1" applyFont="1" applyBorder="1" applyAlignment="1">
      <alignment horizontal="right"/>
    </xf>
    <xf numFmtId="0" fontId="28" fillId="0" borderId="0" xfId="117" applyFont="1"/>
    <xf numFmtId="0" fontId="28" fillId="0" borderId="0" xfId="117" applyFont="1" applyBorder="1"/>
    <xf numFmtId="4" fontId="28" fillId="0" borderId="0" xfId="117" applyNumberFormat="1" applyFont="1" applyBorder="1" applyAlignment="1">
      <alignment horizontal="left" vertical="center"/>
    </xf>
    <xf numFmtId="3" fontId="28" fillId="0" borderId="0" xfId="117" applyNumberFormat="1" applyFont="1" applyBorder="1" applyAlignment="1">
      <alignment horizontal="right"/>
    </xf>
    <xf numFmtId="165" fontId="35" fillId="0" borderId="0" xfId="61" applyNumberFormat="1" applyFont="1" applyBorder="1"/>
    <xf numFmtId="165" fontId="30" fillId="0" borderId="0" xfId="61" applyNumberFormat="1" applyFont="1"/>
    <xf numFmtId="0" fontId="32" fillId="0" borderId="25" xfId="52" applyFont="1" applyBorder="1" applyAlignment="1">
      <alignment horizontal="center" vertical="center"/>
    </xf>
    <xf numFmtId="0" fontId="35" fillId="0" borderId="25" xfId="53" applyFont="1" applyBorder="1" applyAlignment="1">
      <alignment horizontal="center" vertical="center"/>
    </xf>
    <xf numFmtId="0" fontId="35" fillId="0" borderId="26" xfId="53" applyFont="1" applyBorder="1" applyAlignment="1">
      <alignment vertical="center"/>
    </xf>
    <xf numFmtId="3" fontId="32" fillId="0" borderId="44" xfId="52" applyNumberFormat="1" applyFont="1" applyBorder="1"/>
    <xf numFmtId="165" fontId="23" fillId="0" borderId="0" xfId="61" applyNumberFormat="1" applyFont="1"/>
    <xf numFmtId="0" fontId="23" fillId="0" borderId="0" xfId="51" applyFont="1" applyAlignment="1">
      <alignment vertical="center"/>
    </xf>
    <xf numFmtId="165" fontId="23" fillId="0" borderId="0" xfId="4" applyNumberFormat="1" applyFont="1" applyAlignment="1">
      <alignment vertical="center"/>
    </xf>
    <xf numFmtId="0" fontId="40" fillId="0" borderId="0" xfId="52" applyFont="1" applyAlignment="1">
      <alignment horizontal="left"/>
    </xf>
    <xf numFmtId="0" fontId="23" fillId="0" borderId="33" xfId="52" applyFont="1" applyBorder="1" applyAlignment="1">
      <alignment horizontal="center" vertical="center"/>
    </xf>
    <xf numFmtId="43" fontId="33" fillId="0" borderId="26" xfId="61" applyFont="1" applyBorder="1" applyAlignment="1">
      <alignment horizontal="left" vertical="center"/>
    </xf>
    <xf numFmtId="0" fontId="34" fillId="0" borderId="0" xfId="51" applyFont="1" applyAlignment="1">
      <alignment vertical="center"/>
    </xf>
    <xf numFmtId="0" fontId="55" fillId="0" borderId="0" xfId="51" applyFont="1" applyAlignment="1">
      <alignment vertical="center"/>
    </xf>
    <xf numFmtId="0" fontId="8" fillId="2" borderId="6" xfId="2" applyFont="1" applyFill="1" applyBorder="1" applyAlignment="1">
      <alignment horizontal="center" vertical="center"/>
    </xf>
    <xf numFmtId="41" fontId="4" fillId="2" borderId="5" xfId="2" applyNumberFormat="1" applyFont="1" applyFill="1" applyBorder="1" applyAlignment="1">
      <alignment vertical="center"/>
    </xf>
    <xf numFmtId="0" fontId="3" fillId="2" borderId="0" xfId="1" applyFont="1" applyFill="1"/>
    <xf numFmtId="0" fontId="0" fillId="0" borderId="6" xfId="2" applyFont="1" applyFill="1" applyBorder="1" applyAlignment="1">
      <alignment vertical="center"/>
    </xf>
    <xf numFmtId="0" fontId="23" fillId="0" borderId="45" xfId="52" applyFont="1" applyBorder="1" applyAlignment="1">
      <alignment horizontal="left" vertical="center"/>
    </xf>
    <xf numFmtId="0" fontId="23" fillId="0" borderId="22" xfId="52" applyFont="1" applyBorder="1" applyAlignment="1">
      <alignment horizontal="left" vertical="center"/>
    </xf>
    <xf numFmtId="0" fontId="23" fillId="0" borderId="41" xfId="52" applyFont="1" applyBorder="1" applyAlignment="1">
      <alignment horizontal="left" vertical="center"/>
    </xf>
    <xf numFmtId="0" fontId="34" fillId="0" borderId="46" xfId="3" applyFont="1" applyFill="1" applyBorder="1" applyAlignment="1">
      <alignment horizontal="left" vertical="center"/>
    </xf>
    <xf numFmtId="0" fontId="23" fillId="0" borderId="15" xfId="52" applyFont="1" applyBorder="1" applyAlignment="1">
      <alignment horizontal="left" vertical="center"/>
    </xf>
    <xf numFmtId="0" fontId="23" fillId="0" borderId="47" xfId="52" applyFont="1" applyBorder="1" applyAlignment="1">
      <alignment horizontal="left" vertical="center"/>
    </xf>
    <xf numFmtId="0" fontId="34" fillId="0" borderId="48" xfId="52" applyFont="1" applyBorder="1" applyAlignment="1">
      <alignment horizontal="left" vertical="center"/>
    </xf>
    <xf numFmtId="14" fontId="34" fillId="0" borderId="48" xfId="52" applyNumberFormat="1" applyFont="1" applyBorder="1" applyAlignment="1">
      <alignment horizontal="left" vertical="center"/>
    </xf>
    <xf numFmtId="0" fontId="23" fillId="0" borderId="48" xfId="52" applyFont="1" applyBorder="1" applyAlignment="1">
      <alignment horizontal="left" vertical="center"/>
    </xf>
    <xf numFmtId="0" fontId="23" fillId="0" borderId="49" xfId="52" applyFont="1" applyBorder="1" applyAlignment="1">
      <alignment horizontal="left" vertical="center"/>
    </xf>
    <xf numFmtId="3" fontId="32" fillId="0" borderId="30" xfId="52" applyNumberFormat="1" applyFont="1" applyBorder="1" applyAlignment="1">
      <alignment horizontal="center" vertical="center"/>
    </xf>
    <xf numFmtId="3" fontId="33" fillId="0" borderId="30" xfId="52" applyNumberFormat="1" applyFont="1" applyBorder="1" applyAlignment="1">
      <alignment horizontal="center" vertical="center"/>
    </xf>
    <xf numFmtId="0" fontId="61" fillId="0" borderId="28" xfId="52" applyFont="1" applyBorder="1" applyAlignment="1">
      <alignment vertical="center"/>
    </xf>
    <xf numFmtId="0" fontId="61" fillId="0" borderId="47" xfId="52" applyFont="1" applyBorder="1" applyAlignment="1">
      <alignment horizontal="left" vertical="center"/>
    </xf>
    <xf numFmtId="0" fontId="34" fillId="0" borderId="0" xfId="52" applyFont="1" applyBorder="1" applyAlignment="1">
      <alignment horizontal="left" vertical="center"/>
    </xf>
    <xf numFmtId="0" fontId="61" fillId="0" borderId="14" xfId="52" applyFont="1" applyBorder="1" applyAlignment="1">
      <alignment horizontal="center" vertical="center" wrapText="1"/>
    </xf>
    <xf numFmtId="0" fontId="61" fillId="0" borderId="31" xfId="52" applyFont="1" applyBorder="1" applyAlignment="1">
      <alignment horizontal="center" vertical="center" wrapText="1"/>
    </xf>
    <xf numFmtId="0" fontId="5" fillId="0" borderId="2" xfId="117" applyFont="1" applyFill="1" applyBorder="1"/>
    <xf numFmtId="0" fontId="4" fillId="0" borderId="1" xfId="2" applyFont="1" applyFill="1" applyBorder="1" applyAlignment="1">
      <alignment horizontal="center" vertical="center"/>
    </xf>
    <xf numFmtId="0" fontId="8" fillId="0" borderId="1" xfId="2" applyFont="1" applyFill="1" applyBorder="1" applyAlignment="1">
      <alignment vertical="center"/>
    </xf>
    <xf numFmtId="49" fontId="4" fillId="0" borderId="1" xfId="2" applyNumberFormat="1" applyFont="1" applyFill="1" applyBorder="1" applyAlignment="1">
      <alignment vertical="center"/>
    </xf>
    <xf numFmtId="171" fontId="4" fillId="0" borderId="1" xfId="2" applyNumberFormat="1" applyFont="1" applyFill="1" applyBorder="1" applyAlignment="1">
      <alignment vertical="center"/>
    </xf>
    <xf numFmtId="43" fontId="4" fillId="0" borderId="1" xfId="2" applyNumberFormat="1" applyFont="1" applyFill="1" applyBorder="1" applyAlignment="1">
      <alignment vertical="center"/>
    </xf>
    <xf numFmtId="0" fontId="73" fillId="0" borderId="0" xfId="52" applyFont="1" applyBorder="1" applyAlignment="1">
      <alignment horizontal="left" vertical="center"/>
    </xf>
    <xf numFmtId="0" fontId="73" fillId="0" borderId="0" xfId="52" applyFont="1"/>
    <xf numFmtId="0" fontId="32" fillId="0" borderId="0" xfId="52" applyFont="1" applyAlignment="1">
      <alignment horizontal="left"/>
    </xf>
    <xf numFmtId="0" fontId="73" fillId="0" borderId="25" xfId="52" applyFont="1" applyBorder="1" applyAlignment="1">
      <alignment horizontal="left" vertical="center"/>
    </xf>
    <xf numFmtId="0" fontId="75" fillId="0" borderId="0" xfId="52" applyFont="1" applyBorder="1" applyAlignment="1">
      <alignment horizontal="left" vertical="center"/>
    </xf>
    <xf numFmtId="14" fontId="75" fillId="0" borderId="48" xfId="52" applyNumberFormat="1" applyFont="1" applyBorder="1" applyAlignment="1">
      <alignment horizontal="left" vertical="center"/>
    </xf>
    <xf numFmtId="0" fontId="73" fillId="0" borderId="0" xfId="52" applyFont="1" applyAlignment="1">
      <alignment horizontal="left" vertical="center"/>
    </xf>
    <xf numFmtId="171" fontId="75" fillId="0" borderId="0" xfId="52" quotePrefix="1" applyNumberFormat="1" applyFont="1" applyBorder="1" applyAlignment="1">
      <alignment horizontal="left" vertical="center"/>
    </xf>
    <xf numFmtId="0" fontId="32" fillId="0" borderId="0" xfId="52" applyFont="1" applyAlignment="1"/>
    <xf numFmtId="41" fontId="3" fillId="0" borderId="0" xfId="1" applyNumberFormat="1" applyFont="1"/>
    <xf numFmtId="41" fontId="3" fillId="0" borderId="0" xfId="118" applyFont="1" applyFill="1"/>
    <xf numFmtId="41" fontId="4" fillId="0" borderId="0" xfId="2" applyNumberFormat="1" applyFont="1" applyFill="1" applyBorder="1" applyAlignment="1">
      <alignment vertical="center"/>
    </xf>
    <xf numFmtId="0" fontId="44" fillId="0" borderId="0" xfId="119" applyFont="1"/>
    <xf numFmtId="0" fontId="5" fillId="0" borderId="0" xfId="119" applyFont="1"/>
    <xf numFmtId="168" fontId="5" fillId="0" borderId="0" xfId="119" applyNumberFormat="1" applyFont="1"/>
    <xf numFmtId="0" fontId="76" fillId="0" borderId="0" xfId="119"/>
    <xf numFmtId="0" fontId="46" fillId="0" borderId="1" xfId="119" applyFont="1" applyFill="1" applyBorder="1" applyAlignment="1">
      <alignment horizontal="center" vertical="center" wrapText="1"/>
    </xf>
    <xf numFmtId="168" fontId="46" fillId="0" borderId="1" xfId="119" applyNumberFormat="1" applyFont="1" applyFill="1" applyBorder="1" applyAlignment="1">
      <alignment horizontal="center" vertical="center" wrapText="1"/>
    </xf>
    <xf numFmtId="0" fontId="5" fillId="0" borderId="1" xfId="119" applyFont="1" applyFill="1" applyBorder="1"/>
    <xf numFmtId="168" fontId="5" fillId="0" borderId="1" xfId="119" applyNumberFormat="1" applyFont="1" applyFill="1" applyBorder="1"/>
    <xf numFmtId="0" fontId="47" fillId="0" borderId="1" xfId="119" applyFont="1" applyFill="1" applyBorder="1"/>
    <xf numFmtId="168" fontId="47" fillId="0" borderId="1" xfId="119" applyNumberFormat="1" applyFont="1" applyFill="1" applyBorder="1"/>
    <xf numFmtId="43" fontId="3" fillId="0" borderId="0" xfId="1" applyNumberFormat="1" applyFont="1" applyFill="1"/>
    <xf numFmtId="0" fontId="0" fillId="0" borderId="3" xfId="2" applyFont="1" applyFill="1" applyBorder="1" applyAlignment="1">
      <alignment vertical="center"/>
    </xf>
    <xf numFmtId="49" fontId="0" fillId="0" borderId="42" xfId="2" applyNumberFormat="1" applyFont="1" applyFill="1" applyBorder="1" applyAlignment="1">
      <alignment vertical="center"/>
    </xf>
    <xf numFmtId="49" fontId="0" fillId="0" borderId="3" xfId="2" applyNumberFormat="1" applyFont="1" applyFill="1" applyBorder="1" applyAlignment="1">
      <alignment vertical="center"/>
    </xf>
    <xf numFmtId="0" fontId="5" fillId="2" borderId="1" xfId="117" applyFont="1" applyFill="1" applyBorder="1"/>
    <xf numFmtId="41" fontId="3" fillId="2" borderId="0" xfId="118" applyFont="1" applyFill="1"/>
    <xf numFmtId="0" fontId="4" fillId="9" borderId="6" xfId="2" applyFont="1" applyFill="1" applyBorder="1" applyAlignment="1">
      <alignment horizontal="center" vertical="center"/>
    </xf>
    <xf numFmtId="0" fontId="8" fillId="9" borderId="6" xfId="2" applyFont="1" applyFill="1" applyBorder="1" applyAlignment="1">
      <alignment vertical="center"/>
    </xf>
    <xf numFmtId="49" fontId="4" fillId="9" borderId="42" xfId="2" applyNumberFormat="1" applyFont="1" applyFill="1" applyBorder="1" applyAlignment="1">
      <alignment vertical="center"/>
    </xf>
    <xf numFmtId="0" fontId="5" fillId="9" borderId="1" xfId="117" applyFont="1" applyFill="1" applyBorder="1"/>
    <xf numFmtId="171" fontId="4" fillId="9" borderId="6" xfId="2" applyNumberFormat="1" applyFont="1" applyFill="1" applyBorder="1" applyAlignment="1">
      <alignment vertical="center"/>
    </xf>
    <xf numFmtId="43" fontId="4" fillId="9" borderId="6" xfId="2" applyNumberFormat="1" applyFont="1" applyFill="1" applyBorder="1" applyAlignment="1">
      <alignment vertical="center"/>
    </xf>
    <xf numFmtId="41" fontId="4" fillId="9" borderId="5" xfId="2" applyNumberFormat="1" applyFont="1" applyFill="1" applyBorder="1" applyAlignment="1">
      <alignment vertical="center"/>
    </xf>
    <xf numFmtId="41" fontId="3" fillId="9" borderId="0" xfId="118" applyFont="1" applyFill="1"/>
    <xf numFmtId="0" fontId="3" fillId="9" borderId="0" xfId="1" applyFont="1" applyFill="1"/>
    <xf numFmtId="49" fontId="4" fillId="9" borderId="5" xfId="2" applyNumberFormat="1" applyFont="1" applyFill="1" applyBorder="1" applyAlignment="1">
      <alignment vertical="center"/>
    </xf>
    <xf numFmtId="0" fontId="4" fillId="2" borderId="1" xfId="2" applyFont="1" applyFill="1" applyBorder="1" applyAlignment="1">
      <alignment horizontal="center" vertical="center"/>
    </xf>
    <xf numFmtId="0" fontId="8" fillId="2" borderId="1" xfId="2" applyFont="1" applyFill="1" applyBorder="1" applyAlignment="1">
      <alignment vertical="center"/>
    </xf>
    <xf numFmtId="49" fontId="0" fillId="2" borderId="1" xfId="2" applyNumberFormat="1" applyFont="1" applyFill="1" applyBorder="1" applyAlignment="1">
      <alignment vertical="center"/>
    </xf>
    <xf numFmtId="171" fontId="4" fillId="2" borderId="1" xfId="2" applyNumberFormat="1" applyFont="1" applyFill="1" applyBorder="1" applyAlignment="1">
      <alignment vertical="center"/>
    </xf>
    <xf numFmtId="3" fontId="32" fillId="0" borderId="1" xfId="52" applyNumberFormat="1" applyFont="1" applyBorder="1" applyAlignment="1">
      <alignment horizontal="center" vertical="center"/>
    </xf>
    <xf numFmtId="0" fontId="68" fillId="0" borderId="30" xfId="52" applyFont="1" applyBorder="1" applyAlignment="1">
      <alignment horizontal="left" vertical="center"/>
    </xf>
    <xf numFmtId="0" fontId="68" fillId="0" borderId="49" xfId="52" applyFont="1" applyBorder="1" applyAlignment="1">
      <alignment horizontal="left" vertical="center"/>
    </xf>
    <xf numFmtId="171" fontId="23" fillId="0" borderId="48" xfId="52" quotePrefix="1" applyNumberFormat="1" applyFont="1" applyBorder="1" applyAlignment="1">
      <alignment horizontal="left" vertical="center"/>
    </xf>
    <xf numFmtId="14" fontId="34" fillId="0" borderId="0" xfId="52" applyNumberFormat="1" applyFont="1" applyBorder="1" applyAlignment="1">
      <alignment horizontal="left" vertical="center"/>
    </xf>
    <xf numFmtId="168" fontId="49" fillId="0" borderId="0" xfId="1" applyNumberFormat="1" applyFont="1" applyFill="1"/>
    <xf numFmtId="168" fontId="49" fillId="0" borderId="0" xfId="1" applyNumberFormat="1" applyFont="1"/>
    <xf numFmtId="169" fontId="3" fillId="0" borderId="0" xfId="1" applyNumberFormat="1" applyFont="1"/>
    <xf numFmtId="172" fontId="77" fillId="5" borderId="50" xfId="0" applyNumberFormat="1" applyFont="1" applyFill="1" applyBorder="1" applyAlignment="1" applyProtection="1">
      <alignment horizontal="right" vertical="top"/>
    </xf>
    <xf numFmtId="41" fontId="49" fillId="0" borderId="0" xfId="1" applyNumberFormat="1" applyFont="1" applyFill="1" applyAlignment="1">
      <alignment wrapText="1"/>
    </xf>
    <xf numFmtId="0" fontId="51" fillId="0" borderId="6" xfId="2" applyFont="1" applyFill="1" applyBorder="1" applyAlignment="1">
      <alignment horizontal="center" vertical="center"/>
    </xf>
    <xf numFmtId="0" fontId="53" fillId="0" borderId="1" xfId="0" applyFont="1" applyFill="1" applyBorder="1"/>
    <xf numFmtId="15" fontId="52" fillId="0" borderId="6" xfId="3" applyNumberFormat="1" applyFont="1" applyFill="1" applyBorder="1" applyAlignment="1">
      <alignment horizontal="right" vertical="center"/>
    </xf>
    <xf numFmtId="43" fontId="52" fillId="0" borderId="6" xfId="61" applyFont="1" applyFill="1" applyBorder="1" applyAlignment="1">
      <alignment horizontal="center" vertical="center"/>
    </xf>
    <xf numFmtId="169" fontId="54" fillId="0" borderId="0" xfId="1" applyNumberFormat="1" applyFont="1" applyFill="1"/>
    <xf numFmtId="169" fontId="51" fillId="0" borderId="0" xfId="1" applyNumberFormat="1" applyFont="1" applyFill="1"/>
    <xf numFmtId="41" fontId="52" fillId="0" borderId="0" xfId="1" applyNumberFormat="1" applyFont="1" applyFill="1"/>
    <xf numFmtId="0" fontId="52" fillId="0" borderId="0" xfId="1" applyFont="1" applyFill="1"/>
    <xf numFmtId="0" fontId="5" fillId="2" borderId="1" xfId="0" applyFont="1" applyFill="1" applyBorder="1"/>
    <xf numFmtId="15" fontId="4" fillId="2" borderId="6" xfId="3" applyNumberFormat="1" applyFont="1" applyFill="1" applyBorder="1" applyAlignment="1">
      <alignment horizontal="right" vertical="center"/>
    </xf>
    <xf numFmtId="43" fontId="4" fillId="2" borderId="6" xfId="61" applyFont="1" applyFill="1" applyBorder="1" applyAlignment="1">
      <alignment horizontal="center" vertical="center"/>
    </xf>
    <xf numFmtId="0" fontId="49" fillId="2" borderId="0" xfId="1" applyFont="1" applyFill="1"/>
    <xf numFmtId="41" fontId="3" fillId="2" borderId="0" xfId="1" applyNumberFormat="1" applyFont="1" applyFill="1"/>
    <xf numFmtId="14" fontId="3" fillId="0" borderId="0" xfId="61" applyNumberFormat="1" applyFont="1"/>
    <xf numFmtId="0" fontId="34" fillId="0" borderId="0" xfId="52" applyFont="1" applyBorder="1" applyAlignment="1">
      <alignment horizontal="left" vertical="center"/>
    </xf>
    <xf numFmtId="3" fontId="33" fillId="0" borderId="1" xfId="52" applyNumberFormat="1" applyFont="1" applyBorder="1" applyAlignment="1">
      <alignment horizontal="center" vertical="center"/>
    </xf>
    <xf numFmtId="0" fontId="68" fillId="0" borderId="30" xfId="52" applyFont="1" applyBorder="1" applyAlignment="1">
      <alignment vertical="center"/>
    </xf>
    <xf numFmtId="43" fontId="59" fillId="0" borderId="0" xfId="61" applyFont="1" applyBorder="1" applyAlignment="1">
      <alignment horizontal="left" vertical="center"/>
    </xf>
    <xf numFmtId="0" fontId="61" fillId="0" borderId="29" xfId="52" applyFont="1" applyBorder="1" applyAlignment="1">
      <alignment vertical="center"/>
    </xf>
    <xf numFmtId="0" fontId="61" fillId="0" borderId="29" xfId="52" applyFont="1" applyBorder="1" applyAlignment="1">
      <alignment horizontal="left" vertical="center"/>
    </xf>
    <xf numFmtId="171" fontId="34" fillId="0" borderId="48" xfId="52" quotePrefix="1" applyNumberFormat="1" applyFont="1" applyBorder="1" applyAlignment="1">
      <alignment horizontal="left" vertical="center"/>
    </xf>
    <xf numFmtId="0" fontId="34" fillId="0" borderId="22" xfId="3" applyFont="1" applyFill="1" applyBorder="1" applyAlignment="1">
      <alignment horizontal="left" vertical="center"/>
    </xf>
    <xf numFmtId="0" fontId="33" fillId="0" borderId="47" xfId="52" applyFont="1" applyBorder="1" applyAlignment="1">
      <alignment vertical="center" wrapText="1"/>
    </xf>
    <xf numFmtId="0" fontId="23" fillId="0" borderId="0" xfId="52" applyFont="1" applyAlignment="1">
      <alignment vertical="center"/>
    </xf>
    <xf numFmtId="0" fontId="56" fillId="0" borderId="0" xfId="52" applyFont="1" applyAlignment="1">
      <alignment vertical="center"/>
    </xf>
    <xf numFmtId="0" fontId="56" fillId="0" borderId="0" xfId="52" applyFont="1" applyBorder="1" applyAlignment="1">
      <alignment vertical="center"/>
    </xf>
    <xf numFmtId="0" fontId="34" fillId="0" borderId="0" xfId="52" applyFont="1" applyAlignment="1">
      <alignment horizontal="center" vertical="center"/>
    </xf>
    <xf numFmtId="0" fontId="34" fillId="0" borderId="0" xfId="52" applyFont="1" applyAlignment="1">
      <alignment vertical="center"/>
    </xf>
    <xf numFmtId="0" fontId="34" fillId="0" borderId="0" xfId="52" applyFont="1" applyBorder="1" applyAlignment="1">
      <alignment horizontal="center" vertical="center"/>
    </xf>
    <xf numFmtId="0" fontId="34" fillId="0" borderId="0" xfId="52" applyFont="1" applyBorder="1" applyAlignment="1">
      <alignment vertical="center"/>
    </xf>
    <xf numFmtId="0" fontId="23" fillId="2" borderId="0" xfId="52" applyFont="1" applyFill="1" applyAlignment="1">
      <alignment vertical="center"/>
    </xf>
    <xf numFmtId="0" fontId="34" fillId="0" borderId="45" xfId="52" applyFont="1" applyBorder="1" applyAlignment="1">
      <alignment horizontal="center" vertical="center"/>
    </xf>
    <xf numFmtId="0" fontId="34" fillId="0" borderId="46" xfId="52" applyFont="1" applyBorder="1" applyAlignment="1">
      <alignment horizontal="center" vertical="center"/>
    </xf>
    <xf numFmtId="0" fontId="33" fillId="0" borderId="41" xfId="52" applyFont="1" applyBorder="1" applyAlignment="1">
      <alignment horizontal="left" vertical="center"/>
    </xf>
    <xf numFmtId="0" fontId="8" fillId="0" borderId="0" xfId="0" applyFont="1" applyBorder="1" applyAlignment="1">
      <alignment vertical="center"/>
    </xf>
    <xf numFmtId="0" fontId="8" fillId="0" borderId="15" xfId="0" applyFont="1" applyBorder="1" applyAlignment="1">
      <alignment vertical="center"/>
    </xf>
    <xf numFmtId="3" fontId="33" fillId="0" borderId="3" xfId="52" applyNumberFormat="1" applyFont="1" applyBorder="1" applyAlignment="1">
      <alignment horizontal="center" vertical="center"/>
    </xf>
    <xf numFmtId="0" fontId="33" fillId="0" borderId="0" xfId="0" applyFont="1" applyBorder="1" applyAlignment="1">
      <alignment vertical="center"/>
    </xf>
    <xf numFmtId="0" fontId="33" fillId="0" borderId="41" xfId="52" applyFont="1" applyBorder="1" applyAlignment="1">
      <alignment vertical="center" wrapText="1"/>
    </xf>
    <xf numFmtId="14" fontId="34" fillId="0" borderId="0" xfId="52" quotePrefix="1" applyNumberFormat="1" applyFont="1" applyBorder="1" applyAlignment="1">
      <alignment horizontal="left" vertical="center"/>
    </xf>
    <xf numFmtId="41" fontId="4" fillId="2" borderId="0" xfId="2" applyNumberFormat="1" applyFont="1" applyFill="1" applyBorder="1"/>
    <xf numFmtId="43" fontId="42" fillId="2" borderId="1" xfId="1" applyNumberFormat="1" applyFont="1" applyFill="1" applyBorder="1"/>
    <xf numFmtId="43" fontId="3" fillId="2" borderId="0" xfId="61" applyFont="1" applyFill="1"/>
    <xf numFmtId="41" fontId="4" fillId="2" borderId="1" xfId="2" applyNumberFormat="1" applyFont="1" applyFill="1" applyBorder="1" applyAlignment="1">
      <alignment vertical="center"/>
    </xf>
    <xf numFmtId="165" fontId="8" fillId="2" borderId="1" xfId="2" applyNumberFormat="1" applyFont="1" applyFill="1" applyBorder="1" applyAlignment="1">
      <alignment vertical="center"/>
    </xf>
    <xf numFmtId="0" fontId="61" fillId="0" borderId="22" xfId="52" applyFont="1" applyBorder="1" applyAlignment="1">
      <alignment horizontal="center" vertical="center" wrapText="1"/>
    </xf>
    <xf numFmtId="0" fontId="61" fillId="0" borderId="0" xfId="52" applyFont="1" applyBorder="1" applyAlignment="1">
      <alignment horizontal="center" vertical="center" wrapText="1"/>
    </xf>
    <xf numFmtId="3" fontId="59" fillId="0" borderId="0" xfId="52" applyNumberFormat="1" applyFont="1" applyBorder="1" applyAlignment="1">
      <alignment horizontal="center" vertical="center"/>
    </xf>
    <xf numFmtId="0" fontId="61" fillId="0" borderId="45" xfId="52" applyFont="1" applyBorder="1" applyAlignment="1">
      <alignment horizontal="center" vertical="center" wrapText="1"/>
    </xf>
    <xf numFmtId="0" fontId="61" fillId="0" borderId="2" xfId="52" applyFont="1" applyBorder="1" applyAlignment="1">
      <alignment horizontal="center" vertical="center" wrapText="1"/>
    </xf>
    <xf numFmtId="0" fontId="34" fillId="0" borderId="0" xfId="52" applyFont="1" applyBorder="1" applyAlignment="1">
      <alignment horizontal="center" vertical="center"/>
    </xf>
    <xf numFmtId="3" fontId="33" fillId="0" borderId="4" xfId="52" applyNumberFormat="1" applyFont="1" applyBorder="1" applyAlignment="1">
      <alignment horizontal="center" vertical="center"/>
    </xf>
    <xf numFmtId="0" fontId="23" fillId="0" borderId="0" xfId="52" applyFont="1" applyBorder="1" applyAlignment="1">
      <alignment horizontal="center" vertical="center"/>
    </xf>
    <xf numFmtId="43" fontId="59" fillId="0" borderId="41" xfId="61" applyFont="1" applyBorder="1" applyAlignment="1">
      <alignment horizontal="center" vertical="center"/>
    </xf>
    <xf numFmtId="0" fontId="34" fillId="0" borderId="22" xfId="52" applyFont="1" applyBorder="1" applyAlignment="1">
      <alignment horizontal="center" vertical="center"/>
    </xf>
    <xf numFmtId="0" fontId="34" fillId="0" borderId="0" xfId="52" applyFont="1" applyBorder="1" applyAlignment="1">
      <alignment horizontal="center" vertical="center"/>
    </xf>
    <xf numFmtId="0" fontId="61" fillId="0" borderId="45" xfId="52" applyFont="1" applyBorder="1" applyAlignment="1">
      <alignment horizontal="center" vertical="center" wrapText="1"/>
    </xf>
    <xf numFmtId="0" fontId="61" fillId="0" borderId="2" xfId="52" applyFont="1" applyBorder="1" applyAlignment="1">
      <alignment horizontal="center" vertical="center" wrapText="1"/>
    </xf>
    <xf numFmtId="0" fontId="34" fillId="0" borderId="0" xfId="52" applyFont="1" applyBorder="1" applyAlignment="1">
      <alignment horizontal="left" vertical="center"/>
    </xf>
    <xf numFmtId="3" fontId="59" fillId="0" borderId="0" xfId="52" applyNumberFormat="1" applyFont="1" applyBorder="1" applyAlignment="1">
      <alignment horizontal="center" vertical="center"/>
    </xf>
    <xf numFmtId="0" fontId="61" fillId="0" borderId="22" xfId="52" applyFont="1" applyBorder="1" applyAlignment="1">
      <alignment horizontal="center" vertical="center" wrapText="1"/>
    </xf>
    <xf numFmtId="0" fontId="61" fillId="0" borderId="0" xfId="52" applyFont="1" applyBorder="1" applyAlignment="1">
      <alignment horizontal="center" vertical="center" wrapText="1"/>
    </xf>
    <xf numFmtId="0" fontId="34" fillId="0" borderId="22" xfId="3" applyFont="1" applyFill="1" applyBorder="1" applyAlignment="1">
      <alignment horizontal="left" vertical="center"/>
    </xf>
    <xf numFmtId="43" fontId="59" fillId="0" borderId="41" xfId="61" applyFont="1" applyBorder="1" applyAlignment="1">
      <alignment horizontal="center" vertical="center"/>
    </xf>
    <xf numFmtId="3" fontId="33" fillId="0" borderId="4" xfId="52" applyNumberFormat="1" applyFont="1" applyBorder="1" applyAlignment="1">
      <alignment horizontal="center" vertical="center"/>
    </xf>
    <xf numFmtId="0" fontId="23" fillId="0" borderId="0" xfId="52" applyFont="1" applyBorder="1" applyAlignment="1">
      <alignment horizontal="center" vertical="center"/>
    </xf>
    <xf numFmtId="0" fontId="3" fillId="0" borderId="0" xfId="1" applyFont="1" applyAlignment="1"/>
    <xf numFmtId="2" fontId="4" fillId="0" borderId="5" xfId="2" applyNumberFormat="1" applyFont="1" applyFill="1" applyBorder="1" applyAlignment="1">
      <alignment vertical="center" wrapText="1"/>
    </xf>
    <xf numFmtId="0" fontId="3" fillId="0" borderId="0" xfId="1" applyFont="1" applyFill="1" applyAlignment="1"/>
    <xf numFmtId="0" fontId="23" fillId="0" borderId="0" xfId="52" applyFont="1" applyBorder="1" applyAlignment="1">
      <alignment vertical="center"/>
    </xf>
    <xf numFmtId="3" fontId="3" fillId="2" borderId="0" xfId="1" applyNumberFormat="1" applyFont="1" applyFill="1"/>
    <xf numFmtId="173" fontId="3" fillId="0" borderId="0" xfId="1" applyNumberFormat="1" applyFont="1" applyFill="1"/>
    <xf numFmtId="0" fontId="68" fillId="0" borderId="28" xfId="52" applyFont="1" applyBorder="1" applyAlignment="1">
      <alignment vertical="center"/>
    </xf>
    <xf numFmtId="0" fontId="68" fillId="0" borderId="28" xfId="52" applyFont="1" applyBorder="1" applyAlignment="1">
      <alignment horizontal="left" vertical="center"/>
    </xf>
    <xf numFmtId="49" fontId="0" fillId="9" borderId="5" xfId="2" applyNumberFormat="1" applyFont="1" applyFill="1" applyBorder="1" applyAlignment="1">
      <alignment vertical="center"/>
    </xf>
    <xf numFmtId="165" fontId="42" fillId="2" borderId="1" xfId="1" applyNumberFormat="1" applyFont="1" applyFill="1" applyBorder="1"/>
    <xf numFmtId="0" fontId="34" fillId="0" borderId="0" xfId="52" applyFont="1" applyBorder="1" applyAlignment="1">
      <alignment horizontal="center" vertical="center"/>
    </xf>
    <xf numFmtId="0" fontId="34" fillId="0" borderId="0" xfId="52" applyFont="1" applyBorder="1" applyAlignment="1">
      <alignment horizontal="left" vertical="center"/>
    </xf>
    <xf numFmtId="0" fontId="34" fillId="0" borderId="22" xfId="3" applyFont="1" applyFill="1" applyBorder="1" applyAlignment="1">
      <alignment horizontal="left" vertical="center"/>
    </xf>
    <xf numFmtId="3" fontId="3" fillId="0" borderId="0" xfId="61" applyNumberFormat="1" applyFont="1"/>
    <xf numFmtId="43" fontId="23" fillId="0" borderId="0" xfId="52" applyNumberFormat="1" applyFont="1" applyAlignment="1">
      <alignment vertical="center"/>
    </xf>
    <xf numFmtId="0" fontId="23" fillId="0" borderId="51" xfId="52" applyFont="1" applyBorder="1" applyAlignment="1">
      <alignment vertical="center"/>
    </xf>
    <xf numFmtId="0" fontId="45" fillId="0" borderId="0" xfId="0" applyFont="1" applyAlignment="1">
      <alignment horizontal="center"/>
    </xf>
    <xf numFmtId="0" fontId="0" fillId="0" borderId="0" xfId="0" applyAlignment="1">
      <alignment horizontal="center"/>
    </xf>
    <xf numFmtId="0" fontId="44" fillId="0" borderId="0" xfId="0" quotePrefix="1" applyFont="1" applyAlignment="1">
      <alignment horizontal="center" vertical="center"/>
    </xf>
    <xf numFmtId="0" fontId="0" fillId="0" borderId="0" xfId="0" applyAlignment="1">
      <alignment horizontal="center" vertical="center"/>
    </xf>
    <xf numFmtId="0" fontId="23" fillId="0" borderId="8" xfId="52" applyFont="1" applyBorder="1" applyAlignment="1">
      <alignment horizontal="center" vertical="center"/>
    </xf>
    <xf numFmtId="0" fontId="23" fillId="0" borderId="0" xfId="51" applyFont="1" applyBorder="1" applyAlignment="1">
      <alignment horizontal="center" vertical="center"/>
    </xf>
    <xf numFmtId="0" fontId="59" fillId="0" borderId="0" xfId="51" applyFont="1" applyBorder="1" applyAlignment="1">
      <alignment horizontal="center" vertical="center"/>
    </xf>
    <xf numFmtId="0" fontId="59" fillId="0" borderId="28" xfId="52" applyFont="1" applyBorder="1" applyAlignment="1">
      <alignment horizontal="center" vertical="center" wrapText="1"/>
    </xf>
    <xf numFmtId="0" fontId="59" fillId="0" borderId="29" xfId="52" applyFont="1" applyBorder="1" applyAlignment="1">
      <alignment horizontal="center" vertical="center" wrapText="1"/>
    </xf>
    <xf numFmtId="0" fontId="59" fillId="0" borderId="30" xfId="52" applyFont="1" applyBorder="1" applyAlignment="1">
      <alignment horizontal="center" vertical="center" wrapText="1"/>
    </xf>
    <xf numFmtId="0" fontId="23" fillId="0" borderId="22" xfId="52" applyFont="1" applyBorder="1" applyAlignment="1">
      <alignment horizontal="center" vertical="center"/>
    </xf>
    <xf numFmtId="0" fontId="34" fillId="0" borderId="0" xfId="52" applyFont="1" applyBorder="1" applyAlignment="1">
      <alignment horizontal="center" vertical="center"/>
    </xf>
    <xf numFmtId="0" fontId="23" fillId="0" borderId="28" xfId="52" applyFont="1" applyBorder="1" applyAlignment="1">
      <alignment horizontal="left" vertical="center"/>
    </xf>
    <xf numFmtId="0" fontId="23" fillId="0" borderId="29" xfId="52" applyFont="1" applyBorder="1" applyAlignment="1">
      <alignment horizontal="left" vertical="center"/>
    </xf>
    <xf numFmtId="0" fontId="23" fillId="0" borderId="30" xfId="52" applyFont="1" applyBorder="1" applyAlignment="1">
      <alignment horizontal="left" vertical="center"/>
    </xf>
    <xf numFmtId="0" fontId="33" fillId="0" borderId="41" xfId="52" applyFont="1" applyBorder="1" applyAlignment="1">
      <alignment horizontal="left" vertical="center" wrapText="1"/>
    </xf>
    <xf numFmtId="0" fontId="33" fillId="0" borderId="0" xfId="52" applyFont="1" applyBorder="1" applyAlignment="1">
      <alignment horizontal="left" vertical="center" wrapText="1"/>
    </xf>
    <xf numFmtId="0" fontId="33" fillId="0" borderId="15" xfId="52" applyFont="1" applyBorder="1" applyAlignment="1">
      <alignment horizontal="left" vertical="center" wrapText="1"/>
    </xf>
    <xf numFmtId="0" fontId="71" fillId="0" borderId="28" xfId="52" applyFont="1" applyBorder="1" applyAlignment="1">
      <alignment horizontal="left" vertical="center" wrapText="1"/>
    </xf>
    <xf numFmtId="0" fontId="71" fillId="0" borderId="29" xfId="52" applyFont="1" applyBorder="1" applyAlignment="1">
      <alignment horizontal="left" vertical="center" wrapText="1"/>
    </xf>
    <xf numFmtId="0" fontId="71" fillId="0" borderId="30" xfId="52" applyFont="1" applyBorder="1" applyAlignment="1">
      <alignment horizontal="left" vertical="center" wrapText="1"/>
    </xf>
    <xf numFmtId="0" fontId="33" fillId="0" borderId="48" xfId="52" applyFont="1" applyBorder="1" applyAlignment="1">
      <alignment horizontal="left" vertical="center" wrapText="1"/>
    </xf>
    <xf numFmtId="0" fontId="33" fillId="0" borderId="49" xfId="52" applyFont="1" applyBorder="1" applyAlignment="1">
      <alignment horizontal="left" vertical="center" wrapText="1"/>
    </xf>
    <xf numFmtId="0" fontId="56" fillId="0" borderId="28" xfId="52" applyFont="1" applyBorder="1" applyAlignment="1">
      <alignment horizontal="left" vertical="center" wrapText="1"/>
    </xf>
    <xf numFmtId="0" fontId="56" fillId="0" borderId="29" xfId="52" applyFont="1" applyBorder="1" applyAlignment="1">
      <alignment horizontal="left" vertical="center" wrapText="1"/>
    </xf>
    <xf numFmtId="0" fontId="56" fillId="0" borderId="30" xfId="52" applyFont="1" applyBorder="1" applyAlignment="1">
      <alignment horizontal="left" vertical="center" wrapText="1"/>
    </xf>
    <xf numFmtId="0" fontId="33" fillId="0" borderId="45" xfId="52" applyFont="1" applyBorder="1" applyAlignment="1">
      <alignment horizontal="left" vertical="center"/>
    </xf>
    <xf numFmtId="0" fontId="33" fillId="0" borderId="22" xfId="52" applyFont="1" applyBorder="1" applyAlignment="1">
      <alignment horizontal="left" vertical="center"/>
    </xf>
    <xf numFmtId="0" fontId="33" fillId="0" borderId="46" xfId="52" applyFont="1" applyBorder="1" applyAlignment="1">
      <alignment horizontal="left" vertical="center"/>
    </xf>
    <xf numFmtId="0" fontId="59" fillId="0" borderId="41" xfId="52" applyFont="1" applyBorder="1" applyAlignment="1">
      <alignment horizontal="left" vertical="center" wrapText="1"/>
    </xf>
    <xf numFmtId="0" fontId="59" fillId="0" borderId="0" xfId="52" applyFont="1" applyBorder="1" applyAlignment="1">
      <alignment horizontal="left" vertical="center" wrapText="1"/>
    </xf>
    <xf numFmtId="0" fontId="59" fillId="0" borderId="15" xfId="52" applyFont="1" applyBorder="1" applyAlignment="1">
      <alignment horizontal="left" vertical="center" wrapText="1"/>
    </xf>
    <xf numFmtId="3" fontId="59" fillId="0" borderId="0" xfId="52" applyNumberFormat="1" applyFont="1" applyBorder="1" applyAlignment="1">
      <alignment horizontal="center" vertical="center"/>
    </xf>
    <xf numFmtId="3" fontId="59" fillId="0" borderId="15" xfId="52" applyNumberFormat="1" applyFont="1" applyBorder="1" applyAlignment="1">
      <alignment horizontal="center" vertical="center"/>
    </xf>
    <xf numFmtId="0" fontId="72" fillId="0" borderId="28" xfId="62" applyFont="1" applyBorder="1" applyAlignment="1">
      <alignment horizontal="left" vertical="center" wrapText="1"/>
    </xf>
    <xf numFmtId="0" fontId="72" fillId="0" borderId="29" xfId="62" applyFont="1" applyBorder="1" applyAlignment="1">
      <alignment horizontal="left" vertical="center" wrapText="1"/>
    </xf>
    <xf numFmtId="0" fontId="72" fillId="0" borderId="30" xfId="62" applyFont="1" applyBorder="1" applyAlignment="1">
      <alignment horizontal="left" vertical="center" wrapText="1"/>
    </xf>
    <xf numFmtId="0" fontId="23" fillId="0" borderId="22" xfId="3" applyFont="1" applyFill="1" applyBorder="1" applyAlignment="1">
      <alignment horizontal="left" vertical="center"/>
    </xf>
    <xf numFmtId="0" fontId="40" fillId="0" borderId="45" xfId="52" applyFont="1" applyBorder="1" applyAlignment="1">
      <alignment horizontal="center" vertical="center" wrapText="1"/>
    </xf>
    <xf numFmtId="0" fontId="40" fillId="0" borderId="22" xfId="52" applyFont="1" applyBorder="1" applyAlignment="1">
      <alignment horizontal="center" vertical="center" wrapText="1"/>
    </xf>
    <xf numFmtId="0" fontId="40" fillId="0" borderId="46" xfId="52" applyFont="1" applyBorder="1" applyAlignment="1">
      <alignment horizontal="center" vertical="center" wrapText="1"/>
    </xf>
    <xf numFmtId="0" fontId="40" fillId="0" borderId="47" xfId="52" applyFont="1" applyBorder="1" applyAlignment="1">
      <alignment horizontal="center" vertical="center" wrapText="1"/>
    </xf>
    <xf numFmtId="0" fontId="40" fillId="0" borderId="48" xfId="52" applyFont="1" applyBorder="1" applyAlignment="1">
      <alignment horizontal="center" vertical="center" wrapText="1"/>
    </xf>
    <xf numFmtId="0" fontId="40" fillId="0" borderId="49" xfId="52" applyFont="1" applyBorder="1" applyAlignment="1">
      <alignment horizontal="center" vertical="center" wrapText="1"/>
    </xf>
    <xf numFmtId="0" fontId="34" fillId="0" borderId="0" xfId="52" applyFont="1" applyBorder="1" applyAlignment="1">
      <alignment horizontal="left" vertical="center" wrapText="1"/>
    </xf>
    <xf numFmtId="0" fontId="34" fillId="0" borderId="15" xfId="52" applyFont="1" applyBorder="1" applyAlignment="1">
      <alignment horizontal="left" vertical="center" wrapText="1"/>
    </xf>
    <xf numFmtId="0" fontId="61" fillId="0" borderId="45" xfId="52" applyFont="1" applyBorder="1" applyAlignment="1">
      <alignment horizontal="center" vertical="center" wrapText="1"/>
    </xf>
    <xf numFmtId="0" fontId="61" fillId="0" borderId="41" xfId="52" applyFont="1" applyBorder="1" applyAlignment="1">
      <alignment horizontal="center" vertical="center" wrapText="1"/>
    </xf>
    <xf numFmtId="0" fontId="61" fillId="0" borderId="47" xfId="52" applyFont="1" applyBorder="1" applyAlignment="1">
      <alignment horizontal="center" vertical="center" wrapText="1"/>
    </xf>
    <xf numFmtId="0" fontId="61" fillId="0" borderId="46" xfId="52" applyFont="1" applyBorder="1" applyAlignment="1">
      <alignment horizontal="center" vertical="center" wrapText="1"/>
    </xf>
    <xf numFmtId="0" fontId="61" fillId="0" borderId="15" xfId="52" applyFont="1" applyBorder="1" applyAlignment="1">
      <alignment horizontal="center" vertical="center" wrapText="1"/>
    </xf>
    <xf numFmtId="0" fontId="61" fillId="0" borderId="49" xfId="52" applyFont="1" applyBorder="1" applyAlignment="1">
      <alignment horizontal="center" vertical="center" wrapText="1"/>
    </xf>
    <xf numFmtId="0" fontId="61" fillId="0" borderId="2" xfId="52" applyFont="1" applyBorder="1" applyAlignment="1">
      <alignment horizontal="center" vertical="center" wrapText="1"/>
    </xf>
    <xf numFmtId="0" fontId="61" fillId="0" borderId="3" xfId="52" applyFont="1" applyBorder="1" applyAlignment="1">
      <alignment horizontal="center" vertical="center" wrapText="1"/>
    </xf>
    <xf numFmtId="0" fontId="61" fillId="0" borderId="4" xfId="52" applyFont="1" applyBorder="1" applyAlignment="1">
      <alignment horizontal="center" vertical="center" wrapText="1"/>
    </xf>
    <xf numFmtId="0" fontId="34" fillId="0" borderId="0" xfId="52" applyFont="1" applyBorder="1" applyAlignment="1">
      <alignment horizontal="left" vertical="center"/>
    </xf>
    <xf numFmtId="0" fontId="34" fillId="0" borderId="15" xfId="52" applyFont="1" applyBorder="1" applyAlignment="1">
      <alignment horizontal="left" vertical="center"/>
    </xf>
    <xf numFmtId="0" fontId="34" fillId="0" borderId="0" xfId="51" applyFont="1" applyAlignment="1">
      <alignment horizontal="center" vertical="center"/>
    </xf>
    <xf numFmtId="0" fontId="58" fillId="0" borderId="0" xfId="52" applyFont="1" applyBorder="1" applyAlignment="1">
      <alignment horizontal="center" vertical="center"/>
    </xf>
    <xf numFmtId="0" fontId="58" fillId="0" borderId="8" xfId="52" applyFont="1" applyBorder="1" applyAlignment="1">
      <alignment horizontal="center" vertical="center"/>
    </xf>
    <xf numFmtId="0" fontId="56" fillId="0" borderId="0" xfId="51" applyFont="1" applyAlignment="1">
      <alignment horizontal="center" vertical="center"/>
    </xf>
    <xf numFmtId="0" fontId="40" fillId="0" borderId="7" xfId="52" applyFont="1" applyBorder="1" applyAlignment="1">
      <alignment horizontal="center" vertical="center"/>
    </xf>
    <xf numFmtId="0" fontId="68" fillId="0" borderId="0" xfId="52" applyFont="1" applyBorder="1" applyAlignment="1">
      <alignment horizontal="left" vertical="center" wrapText="1"/>
    </xf>
    <xf numFmtId="0" fontId="68" fillId="0" borderId="15" xfId="52" applyFont="1" applyBorder="1" applyAlignment="1">
      <alignment horizontal="left" vertical="center" wrapText="1"/>
    </xf>
    <xf numFmtId="0" fontId="61" fillId="0" borderId="22" xfId="52" applyFont="1" applyBorder="1" applyAlignment="1">
      <alignment horizontal="center" vertical="center" wrapText="1"/>
    </xf>
    <xf numFmtId="0" fontId="61" fillId="0" borderId="0" xfId="52" applyFont="1" applyBorder="1" applyAlignment="1">
      <alignment horizontal="center" vertical="center" wrapText="1"/>
    </xf>
    <xf numFmtId="0" fontId="61" fillId="0" borderId="48" xfId="52" applyFont="1" applyBorder="1" applyAlignment="1">
      <alignment horizontal="center" vertical="center" wrapText="1"/>
    </xf>
    <xf numFmtId="0" fontId="34" fillId="0" borderId="0" xfId="51" applyFont="1" applyBorder="1" applyAlignment="1">
      <alignment horizontal="center" vertical="center"/>
    </xf>
    <xf numFmtId="0" fontId="42" fillId="0" borderId="28" xfId="1" applyFont="1" applyFill="1" applyBorder="1" applyAlignment="1">
      <alignment horizontal="center"/>
    </xf>
    <xf numFmtId="0" fontId="42" fillId="0" borderId="29" xfId="1" applyFont="1" applyFill="1" applyBorder="1" applyAlignment="1">
      <alignment horizontal="center"/>
    </xf>
    <xf numFmtId="0" fontId="42" fillId="0" borderId="30" xfId="1" applyFont="1" applyFill="1" applyBorder="1" applyAlignment="1">
      <alignment horizontal="center"/>
    </xf>
    <xf numFmtId="0" fontId="7" fillId="3" borderId="1" xfId="2" applyFont="1" applyFill="1" applyBorder="1" applyAlignment="1">
      <alignment horizontal="center" vertical="center" wrapText="1"/>
    </xf>
    <xf numFmtId="43" fontId="7" fillId="3" borderId="1" xfId="61" applyFont="1" applyFill="1" applyBorder="1" applyAlignment="1">
      <alignment horizontal="center" vertical="center" wrapText="1"/>
    </xf>
    <xf numFmtId="49" fontId="8" fillId="2" borderId="2" xfId="2" applyNumberFormat="1" applyFont="1" applyFill="1" applyBorder="1" applyAlignment="1">
      <alignment horizontal="center" vertical="center" wrapText="1"/>
    </xf>
    <xf numFmtId="49" fontId="8" fillId="2" borderId="3" xfId="2" applyNumberFormat="1" applyFont="1" applyFill="1" applyBorder="1" applyAlignment="1">
      <alignment horizontal="center" vertical="center"/>
    </xf>
    <xf numFmtId="49" fontId="8" fillId="2" borderId="4" xfId="2" applyNumberFormat="1" applyFont="1" applyFill="1" applyBorder="1" applyAlignment="1">
      <alignment horizontal="center" vertical="center"/>
    </xf>
    <xf numFmtId="41" fontId="8" fillId="4" borderId="2" xfId="2" applyNumberFormat="1" applyFont="1" applyFill="1" applyBorder="1" applyAlignment="1">
      <alignment horizontal="center" vertical="center"/>
    </xf>
    <xf numFmtId="41" fontId="8" fillId="4" borderId="3" xfId="2" applyNumberFormat="1" applyFont="1" applyFill="1" applyBorder="1" applyAlignment="1">
      <alignment horizontal="center" vertical="center"/>
    </xf>
    <xf numFmtId="41" fontId="8" fillId="4" borderId="4" xfId="2" applyNumberFormat="1" applyFont="1" applyFill="1" applyBorder="1" applyAlignment="1">
      <alignment horizontal="center" vertical="center"/>
    </xf>
    <xf numFmtId="0" fontId="7" fillId="3" borderId="1" xfId="2" applyFont="1" applyFill="1" applyBorder="1" applyAlignment="1">
      <alignment horizontal="center" vertical="center"/>
    </xf>
    <xf numFmtId="0" fontId="7" fillId="3" borderId="2"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4" xfId="2" applyFont="1" applyFill="1" applyBorder="1" applyAlignment="1">
      <alignment horizontal="center" vertical="center" wrapText="1"/>
    </xf>
    <xf numFmtId="0" fontId="7" fillId="3" borderId="1" xfId="2" applyFont="1" applyFill="1" applyBorder="1" applyAlignment="1">
      <alignment vertical="center" wrapText="1"/>
    </xf>
    <xf numFmtId="41" fontId="8" fillId="4" borderId="2" xfId="2" applyNumberFormat="1" applyFont="1" applyFill="1" applyBorder="1" applyAlignment="1">
      <alignment horizontal="center" vertical="center" wrapText="1"/>
    </xf>
    <xf numFmtId="41" fontId="8" fillId="4" borderId="3" xfId="2" applyNumberFormat="1" applyFont="1" applyFill="1" applyBorder="1" applyAlignment="1">
      <alignment horizontal="center" vertical="center" wrapText="1"/>
    </xf>
    <xf numFmtId="41" fontId="8" fillId="4" borderId="4" xfId="2" applyNumberFormat="1" applyFont="1" applyFill="1" applyBorder="1" applyAlignment="1">
      <alignment horizontal="center" vertical="center" wrapText="1"/>
    </xf>
    <xf numFmtId="0" fontId="23" fillId="0" borderId="7" xfId="51" applyFont="1" applyBorder="1" applyAlignment="1">
      <alignment horizontal="center" vertical="center"/>
    </xf>
    <xf numFmtId="0" fontId="59" fillId="0" borderId="47" xfId="52" applyFont="1" applyBorder="1" applyAlignment="1">
      <alignment horizontal="center" vertical="center" wrapText="1"/>
    </xf>
    <xf numFmtId="0" fontId="59" fillId="0" borderId="48" xfId="52" applyFont="1" applyBorder="1" applyAlignment="1">
      <alignment horizontal="center" vertical="center" wrapText="1"/>
    </xf>
    <xf numFmtId="0" fontId="59" fillId="0" borderId="49" xfId="52" applyFont="1" applyBorder="1" applyAlignment="1">
      <alignment horizontal="center" vertical="center" wrapText="1"/>
    </xf>
    <xf numFmtId="0" fontId="34" fillId="0" borderId="22" xfId="52" applyFont="1" applyBorder="1" applyAlignment="1">
      <alignment horizontal="center" vertical="center"/>
    </xf>
    <xf numFmtId="0" fontId="34" fillId="0" borderId="30" xfId="52" applyFont="1" applyBorder="1" applyAlignment="1">
      <alignment horizontal="left" vertical="center"/>
    </xf>
    <xf numFmtId="0" fontId="34" fillId="0" borderId="1" xfId="52" applyFont="1" applyBorder="1" applyAlignment="1">
      <alignment horizontal="left" vertical="center"/>
    </xf>
    <xf numFmtId="0" fontId="71" fillId="0" borderId="1" xfId="52" applyFont="1" applyBorder="1" applyAlignment="1">
      <alignment horizontal="left" vertical="center" wrapText="1"/>
    </xf>
    <xf numFmtId="0" fontId="56" fillId="0" borderId="1" xfId="52" applyFont="1" applyBorder="1" applyAlignment="1">
      <alignment horizontal="left" vertical="center" wrapText="1"/>
    </xf>
    <xf numFmtId="3" fontId="59" fillId="0" borderId="22" xfId="52" applyNumberFormat="1" applyFont="1" applyBorder="1" applyAlignment="1">
      <alignment horizontal="center" vertical="center"/>
    </xf>
    <xf numFmtId="3" fontId="59" fillId="0" borderId="48" xfId="52" applyNumberFormat="1" applyFont="1" applyBorder="1" applyAlignment="1">
      <alignment horizontal="center" vertical="center"/>
    </xf>
    <xf numFmtId="3" fontId="33" fillId="0" borderId="46" xfId="52" applyNumberFormat="1" applyFont="1" applyBorder="1" applyAlignment="1">
      <alignment horizontal="center" vertical="center"/>
    </xf>
    <xf numFmtId="3" fontId="33" fillId="0" borderId="49" xfId="52" applyNumberFormat="1" applyFont="1" applyBorder="1" applyAlignment="1">
      <alignment horizontal="center" vertical="center"/>
    </xf>
    <xf numFmtId="0" fontId="72" fillId="0" borderId="45" xfId="62" applyFont="1" applyBorder="1" applyAlignment="1">
      <alignment horizontal="left" vertical="center" wrapText="1"/>
    </xf>
    <xf numFmtId="0" fontId="72" fillId="0" borderId="22" xfId="62" applyFont="1" applyBorder="1" applyAlignment="1">
      <alignment horizontal="left" vertical="center" wrapText="1"/>
    </xf>
    <xf numFmtId="0" fontId="72" fillId="0" borderId="46" xfId="62" applyFont="1" applyBorder="1" applyAlignment="1">
      <alignment horizontal="left" vertical="center" wrapText="1"/>
    </xf>
    <xf numFmtId="0" fontId="72" fillId="0" borderId="47" xfId="62" applyFont="1" applyBorder="1" applyAlignment="1">
      <alignment horizontal="left" vertical="center" wrapText="1"/>
    </xf>
    <xf numFmtId="0" fontId="72" fillId="0" borderId="48" xfId="62" applyFont="1" applyBorder="1" applyAlignment="1">
      <alignment horizontal="left" vertical="center" wrapText="1"/>
    </xf>
    <xf numFmtId="0" fontId="72" fillId="0" borderId="49" xfId="62" applyFont="1" applyBorder="1" applyAlignment="1">
      <alignment horizontal="left" vertical="center" wrapText="1"/>
    </xf>
    <xf numFmtId="3" fontId="33" fillId="0" borderId="2" xfId="52" applyNumberFormat="1" applyFont="1" applyBorder="1" applyAlignment="1">
      <alignment horizontal="center" vertical="center"/>
    </xf>
    <xf numFmtId="3" fontId="33" fillId="0" borderId="4" xfId="52" applyNumberFormat="1" applyFont="1" applyBorder="1" applyAlignment="1">
      <alignment horizontal="center" vertical="center"/>
    </xf>
    <xf numFmtId="43" fontId="59" fillId="0" borderId="45" xfId="61" applyFont="1" applyBorder="1" applyAlignment="1">
      <alignment horizontal="center" vertical="center"/>
    </xf>
    <xf numFmtId="43" fontId="59" fillId="0" borderId="47" xfId="61" applyFont="1" applyBorder="1" applyAlignment="1">
      <alignment horizontal="center" vertical="center"/>
    </xf>
    <xf numFmtId="0" fontId="23" fillId="0" borderId="48" xfId="52" applyFont="1" applyBorder="1" applyAlignment="1">
      <alignment horizontal="center" vertical="center"/>
    </xf>
    <xf numFmtId="0" fontId="34" fillId="0" borderId="7" xfId="52" applyFont="1" applyBorder="1" applyAlignment="1">
      <alignment horizontal="center" vertical="center"/>
    </xf>
    <xf numFmtId="0" fontId="34" fillId="0" borderId="22" xfId="3" applyFont="1" applyFill="1" applyBorder="1" applyAlignment="1">
      <alignment horizontal="left" vertical="center"/>
    </xf>
    <xf numFmtId="0" fontId="40" fillId="0" borderId="0" xfId="52" applyFont="1" applyBorder="1" applyAlignment="1">
      <alignment horizontal="center" vertical="center" wrapText="1"/>
    </xf>
    <xf numFmtId="0" fontId="40" fillId="0" borderId="15" xfId="52" applyFont="1" applyBorder="1" applyAlignment="1">
      <alignment horizontal="center" vertical="center" wrapText="1"/>
    </xf>
    <xf numFmtId="0" fontId="55" fillId="0" borderId="0" xfId="51" applyFont="1" applyAlignment="1">
      <alignment horizontal="center" vertical="center"/>
    </xf>
    <xf numFmtId="3" fontId="34" fillId="9" borderId="2" xfId="62" applyNumberFormat="1" applyFont="1" applyFill="1" applyBorder="1" applyAlignment="1">
      <alignment horizontal="center" vertical="center" wrapText="1"/>
    </xf>
    <xf numFmtId="3" fontId="34" fillId="9" borderId="4" xfId="62" applyNumberFormat="1" applyFont="1" applyFill="1" applyBorder="1" applyAlignment="1">
      <alignment horizontal="center" vertical="center" wrapText="1"/>
    </xf>
    <xf numFmtId="43" fontId="59" fillId="0" borderId="41" xfId="61" applyFont="1" applyBorder="1" applyAlignment="1">
      <alignment horizontal="center" vertical="center"/>
    </xf>
    <xf numFmtId="0" fontId="23" fillId="0" borderId="0" xfId="52" applyFont="1" applyBorder="1" applyAlignment="1">
      <alignment horizontal="center" vertical="center"/>
    </xf>
    <xf numFmtId="3" fontId="33" fillId="0" borderId="15" xfId="52" applyNumberFormat="1" applyFont="1" applyBorder="1" applyAlignment="1">
      <alignment horizontal="center" vertical="center"/>
    </xf>
    <xf numFmtId="0" fontId="40" fillId="0" borderId="41" xfId="52" applyFont="1" applyBorder="1" applyAlignment="1">
      <alignment horizontal="center" vertical="center" wrapText="1"/>
    </xf>
    <xf numFmtId="0" fontId="3" fillId="0" borderId="41" xfId="1" applyFont="1" applyBorder="1" applyAlignment="1">
      <alignment horizontal="center" wrapText="1"/>
    </xf>
    <xf numFmtId="49" fontId="7" fillId="3" borderId="1" xfId="2" applyNumberFormat="1" applyFont="1" applyFill="1" applyBorder="1" applyAlignment="1">
      <alignment horizontal="center" vertical="center" wrapText="1"/>
    </xf>
    <xf numFmtId="41" fontId="8" fillId="2" borderId="2" xfId="2" applyNumberFormat="1" applyFont="1" applyFill="1" applyBorder="1" applyAlignment="1">
      <alignment horizontal="center" vertical="center"/>
    </xf>
    <xf numFmtId="41" fontId="8" fillId="2" borderId="3" xfId="2" applyNumberFormat="1" applyFont="1" applyFill="1" applyBorder="1" applyAlignment="1">
      <alignment horizontal="center" vertical="center"/>
    </xf>
    <xf numFmtId="41" fontId="8" fillId="2" borderId="4" xfId="2" applyNumberFormat="1" applyFont="1" applyFill="1" applyBorder="1" applyAlignment="1">
      <alignment horizontal="center" vertical="center"/>
    </xf>
    <xf numFmtId="0" fontId="59" fillId="0" borderId="9" xfId="52" applyFont="1" applyBorder="1" applyAlignment="1">
      <alignment horizontal="center" vertical="center" wrapText="1"/>
    </xf>
    <xf numFmtId="0" fontId="59" fillId="0" borderId="10" xfId="52" applyFont="1" applyBorder="1" applyAlignment="1">
      <alignment horizontal="center" vertical="center" wrapText="1"/>
    </xf>
    <xf numFmtId="0" fontId="59" fillId="0" borderId="38" xfId="52" applyFont="1" applyBorder="1" applyAlignment="1">
      <alignment horizontal="center" vertical="center" wrapText="1"/>
    </xf>
    <xf numFmtId="0" fontId="34" fillId="0" borderId="7" xfId="51" applyFont="1" applyBorder="1" applyAlignment="1">
      <alignment horizontal="center" vertical="center"/>
    </xf>
    <xf numFmtId="0" fontId="59" fillId="0" borderId="26" xfId="52" applyFont="1" applyBorder="1" applyAlignment="1">
      <alignment horizontal="left" vertical="center" wrapText="1"/>
    </xf>
    <xf numFmtId="0" fontId="59" fillId="0" borderId="33" xfId="52" applyFont="1" applyBorder="1" applyAlignment="1">
      <alignment horizontal="left" vertical="center" wrapText="1"/>
    </xf>
    <xf numFmtId="0" fontId="59" fillId="0" borderId="34" xfId="52" applyFont="1" applyBorder="1" applyAlignment="1">
      <alignment horizontal="left" vertical="center" wrapText="1"/>
    </xf>
    <xf numFmtId="0" fontId="56" fillId="0" borderId="10" xfId="52" applyFont="1" applyBorder="1" applyAlignment="1">
      <alignment horizontal="left" vertical="center" wrapText="1"/>
    </xf>
    <xf numFmtId="0" fontId="56" fillId="0" borderId="38" xfId="52" applyFont="1" applyBorder="1" applyAlignment="1">
      <alignment horizontal="left" vertical="center" wrapText="1"/>
    </xf>
    <xf numFmtId="0" fontId="58" fillId="0" borderId="0" xfId="52" applyFont="1" applyBorder="1" applyAlignment="1">
      <alignment horizontal="center"/>
    </xf>
    <xf numFmtId="0" fontId="58" fillId="0" borderId="8" xfId="52" applyFont="1" applyBorder="1" applyAlignment="1">
      <alignment horizontal="center"/>
    </xf>
    <xf numFmtId="0" fontId="59" fillId="0" borderId="25" xfId="52" applyFont="1" applyBorder="1" applyAlignment="1">
      <alignment horizontal="left" vertical="center" wrapText="1"/>
    </xf>
    <xf numFmtId="0" fontId="59" fillId="0" borderId="32" xfId="52" applyFont="1" applyBorder="1" applyAlignment="1">
      <alignment horizontal="left" vertical="center" wrapText="1"/>
    </xf>
    <xf numFmtId="0" fontId="34" fillId="0" borderId="9" xfId="52" applyFont="1" applyBorder="1" applyAlignment="1">
      <alignment horizontal="left" vertical="center"/>
    </xf>
    <xf numFmtId="0" fontId="34" fillId="0" borderId="10" xfId="52" applyFont="1" applyBorder="1" applyAlignment="1">
      <alignment horizontal="left" vertical="center"/>
    </xf>
    <xf numFmtId="0" fontId="4" fillId="0" borderId="0" xfId="0" applyFont="1" applyBorder="1" applyAlignment="1">
      <alignment vertical="center"/>
    </xf>
    <xf numFmtId="0" fontId="4" fillId="0" borderId="32" xfId="0" applyFont="1" applyBorder="1" applyAlignment="1">
      <alignment vertical="center"/>
    </xf>
    <xf numFmtId="0" fontId="71" fillId="0" borderId="10" xfId="52" applyFont="1" applyBorder="1" applyAlignment="1">
      <alignment horizontal="left" vertical="center" wrapText="1"/>
    </xf>
    <xf numFmtId="0" fontId="71" fillId="0" borderId="38" xfId="52" applyFont="1" applyBorder="1" applyAlignment="1">
      <alignment horizontal="left" vertical="center" wrapText="1"/>
    </xf>
    <xf numFmtId="0" fontId="34" fillId="0" borderId="32" xfId="52" applyFont="1" applyBorder="1" applyAlignment="1">
      <alignment horizontal="left" vertical="center"/>
    </xf>
    <xf numFmtId="0" fontId="33" fillId="0" borderId="23" xfId="52" applyFont="1" applyBorder="1" applyAlignment="1">
      <alignment horizontal="left" vertical="top"/>
    </xf>
    <xf numFmtId="0" fontId="33" fillId="0" borderId="14" xfId="52" applyFont="1" applyBorder="1" applyAlignment="1">
      <alignment horizontal="left" vertical="top"/>
    </xf>
    <xf numFmtId="0" fontId="59" fillId="0" borderId="25" xfId="52" applyFont="1" applyBorder="1" applyAlignment="1">
      <alignment horizontal="left" vertical="top" wrapText="1"/>
    </xf>
    <xf numFmtId="0" fontId="59" fillId="0" borderId="0" xfId="52" applyFont="1" applyBorder="1" applyAlignment="1">
      <alignment horizontal="left" vertical="top" wrapText="1"/>
    </xf>
    <xf numFmtId="3" fontId="33" fillId="0" borderId="33" xfId="52" applyNumberFormat="1" applyFont="1" applyBorder="1" applyAlignment="1">
      <alignment horizontal="center" vertical="center"/>
    </xf>
    <xf numFmtId="0" fontId="59" fillId="0" borderId="32" xfId="52" applyFont="1" applyBorder="1" applyAlignment="1">
      <alignment horizontal="left" vertical="top" wrapText="1"/>
    </xf>
    <xf numFmtId="0" fontId="72" fillId="0" borderId="23" xfId="52" applyFont="1" applyBorder="1" applyAlignment="1">
      <alignment horizontal="left" vertical="center" wrapText="1"/>
    </xf>
    <xf numFmtId="0" fontId="72" fillId="0" borderId="14" xfId="52" applyFont="1" applyBorder="1" applyAlignment="1">
      <alignment horizontal="left" vertical="center" wrapText="1"/>
    </xf>
    <xf numFmtId="0" fontId="72" fillId="0" borderId="31" xfId="52" applyFont="1" applyBorder="1" applyAlignment="1">
      <alignment horizontal="left" vertical="center" wrapText="1"/>
    </xf>
    <xf numFmtId="0" fontId="61" fillId="0" borderId="35" xfId="52" applyFont="1" applyBorder="1" applyAlignment="1">
      <alignment horizontal="center" vertical="center" wrapText="1"/>
    </xf>
    <xf numFmtId="0" fontId="61" fillId="0" borderId="37" xfId="52" applyFont="1" applyBorder="1" applyAlignment="1">
      <alignment horizontal="center" vertical="center" wrapText="1"/>
    </xf>
    <xf numFmtId="0" fontId="61" fillId="0" borderId="36" xfId="52" applyFont="1" applyBorder="1" applyAlignment="1">
      <alignment horizontal="center" vertical="center" wrapText="1"/>
    </xf>
    <xf numFmtId="0" fontId="34" fillId="0" borderId="7" xfId="52" applyFont="1" applyBorder="1" applyAlignment="1">
      <alignment horizontal="center"/>
    </xf>
    <xf numFmtId="0" fontId="34" fillId="0" borderId="14" xfId="3" applyFont="1" applyFill="1" applyBorder="1" applyAlignment="1">
      <alignment horizontal="left" vertical="center"/>
    </xf>
    <xf numFmtId="0" fontId="68" fillId="0" borderId="22" xfId="52" applyFont="1" applyBorder="1" applyAlignment="1">
      <alignment horizontal="center" vertical="center" wrapText="1"/>
    </xf>
    <xf numFmtId="0" fontId="68" fillId="0" borderId="46" xfId="52" applyFont="1" applyBorder="1" applyAlignment="1">
      <alignment horizontal="center" vertical="center" wrapText="1"/>
    </xf>
    <xf numFmtId="0" fontId="68" fillId="0" borderId="0" xfId="52" applyFont="1" applyBorder="1" applyAlignment="1">
      <alignment horizontal="center" vertical="center" wrapText="1"/>
    </xf>
    <xf numFmtId="0" fontId="68" fillId="0" borderId="15" xfId="52" applyFont="1" applyBorder="1" applyAlignment="1">
      <alignment horizontal="center" vertical="center" wrapText="1"/>
    </xf>
    <xf numFmtId="0" fontId="61" fillId="0" borderId="23" xfId="52" applyFont="1" applyBorder="1" applyAlignment="1">
      <alignment horizontal="center" vertical="center" wrapText="1"/>
    </xf>
    <xf numFmtId="0" fontId="61" fillId="0" borderId="25" xfId="52" applyFont="1" applyBorder="1" applyAlignment="1">
      <alignment horizontal="center" vertical="center" wrapText="1"/>
    </xf>
    <xf numFmtId="0" fontId="61" fillId="0" borderId="26" xfId="52" applyFont="1" applyBorder="1" applyAlignment="1">
      <alignment horizontal="center" vertical="center" wrapText="1"/>
    </xf>
    <xf numFmtId="0" fontId="61" fillId="0" borderId="31" xfId="52" applyFont="1" applyBorder="1" applyAlignment="1">
      <alignment horizontal="center" vertical="center" wrapText="1"/>
    </xf>
    <xf numFmtId="0" fontId="61" fillId="0" borderId="32" xfId="52" applyFont="1" applyBorder="1" applyAlignment="1">
      <alignment horizontal="center" vertical="center" wrapText="1"/>
    </xf>
    <xf numFmtId="0" fontId="61" fillId="0" borderId="34" xfId="52" applyFont="1" applyBorder="1" applyAlignment="1">
      <alignment horizontal="center" vertical="center" wrapText="1"/>
    </xf>
    <xf numFmtId="0" fontId="61" fillId="0" borderId="14" xfId="52" applyFont="1" applyBorder="1" applyAlignment="1">
      <alignment horizontal="center" vertical="center" wrapText="1"/>
    </xf>
    <xf numFmtId="0" fontId="61" fillId="0" borderId="33" xfId="52" applyFont="1" applyBorder="1" applyAlignment="1">
      <alignment horizontal="center" vertical="center" wrapText="1"/>
    </xf>
    <xf numFmtId="3" fontId="33" fillId="0" borderId="33" xfId="52" applyNumberFormat="1" applyFont="1" applyBorder="1" applyAlignment="1">
      <alignment horizontal="center" vertical="top"/>
    </xf>
    <xf numFmtId="0" fontId="72" fillId="0" borderId="9" xfId="62" applyFont="1" applyBorder="1" applyAlignment="1">
      <alignment horizontal="left" vertical="center" wrapText="1"/>
    </xf>
    <xf numFmtId="0" fontId="72" fillId="0" borderId="10" xfId="62" applyFont="1" applyBorder="1" applyAlignment="1">
      <alignment horizontal="left" vertical="center" wrapText="1"/>
    </xf>
    <xf numFmtId="14" fontId="32" fillId="0" borderId="0" xfId="61" quotePrefix="1" applyNumberFormat="1" applyFont="1" applyAlignment="1">
      <alignment horizontal="left"/>
    </xf>
    <xf numFmtId="43" fontId="32" fillId="0" borderId="0" xfId="61" applyFont="1" applyAlignment="1">
      <alignment horizontal="left"/>
    </xf>
    <xf numFmtId="0" fontId="29" fillId="0" borderId="0" xfId="52" applyFont="1" applyAlignment="1">
      <alignment horizontal="center"/>
    </xf>
    <xf numFmtId="14" fontId="32" fillId="0" borderId="0" xfId="52" quotePrefix="1" applyNumberFormat="1" applyFont="1" applyAlignment="1">
      <alignment horizontal="left"/>
    </xf>
    <xf numFmtId="14" fontId="32" fillId="0" borderId="0" xfId="52" applyNumberFormat="1" applyFont="1" applyAlignment="1">
      <alignment horizontal="left"/>
    </xf>
    <xf numFmtId="0" fontId="32" fillId="0" borderId="0" xfId="52" applyFont="1" applyAlignment="1">
      <alignment horizontal="left"/>
    </xf>
    <xf numFmtId="0" fontId="70" fillId="0" borderId="0" xfId="52" applyFont="1" applyAlignment="1">
      <alignment horizontal="left" vertical="top" wrapText="1"/>
    </xf>
    <xf numFmtId="0" fontId="34" fillId="0" borderId="9" xfId="52" applyFont="1" applyBorder="1" applyAlignment="1">
      <alignment horizontal="left" vertical="center" wrapText="1"/>
    </xf>
    <xf numFmtId="0" fontId="34" fillId="0" borderId="10" xfId="52" applyFont="1" applyBorder="1" applyAlignment="1">
      <alignment horizontal="left" vertical="center" wrapText="1"/>
    </xf>
    <xf numFmtId="0" fontId="34" fillId="0" borderId="11" xfId="52" applyFont="1" applyBorder="1" applyAlignment="1">
      <alignment horizontal="left" vertical="center" wrapText="1"/>
    </xf>
    <xf numFmtId="0" fontId="32" fillId="0" borderId="0" xfId="52" applyFont="1" applyBorder="1" applyAlignment="1">
      <alignment horizontal="left" wrapText="1"/>
    </xf>
    <xf numFmtId="0" fontId="32" fillId="0" borderId="15" xfId="52" applyFont="1" applyBorder="1" applyAlignment="1">
      <alignment horizontal="left" wrapText="1"/>
    </xf>
    <xf numFmtId="0" fontId="32" fillId="0" borderId="9" xfId="52" applyFont="1" applyBorder="1" applyAlignment="1">
      <alignment horizontal="left"/>
    </xf>
    <xf numFmtId="0" fontId="32" fillId="0" borderId="10" xfId="52" applyFont="1" applyBorder="1" applyAlignment="1">
      <alignment horizontal="left"/>
    </xf>
    <xf numFmtId="3" fontId="40" fillId="0" borderId="16" xfId="52" applyNumberFormat="1" applyFont="1" applyBorder="1" applyAlignment="1">
      <alignment horizontal="right"/>
    </xf>
    <xf numFmtId="3" fontId="40" fillId="0" borderId="12" xfId="52" applyNumberFormat="1" applyFont="1" applyBorder="1" applyAlignment="1">
      <alignment horizontal="right"/>
    </xf>
    <xf numFmtId="3" fontId="40" fillId="0" borderId="13" xfId="52" applyNumberFormat="1" applyFont="1" applyBorder="1" applyAlignment="1">
      <alignment horizontal="right"/>
    </xf>
    <xf numFmtId="0" fontId="4" fillId="5" borderId="23" xfId="52" applyFont="1" applyFill="1" applyBorder="1" applyAlignment="1">
      <alignment horizontal="left" wrapText="1"/>
    </xf>
    <xf numFmtId="0" fontId="4" fillId="5" borderId="14" xfId="52" applyFont="1" applyFill="1" applyBorder="1" applyAlignment="1">
      <alignment horizontal="left" wrapText="1"/>
    </xf>
    <xf numFmtId="0" fontId="4" fillId="5" borderId="31" xfId="52" applyFont="1" applyFill="1" applyBorder="1" applyAlignment="1">
      <alignment horizontal="left" wrapText="1"/>
    </xf>
    <xf numFmtId="0" fontId="4" fillId="5" borderId="25" xfId="52" applyFont="1" applyFill="1" applyBorder="1" applyAlignment="1">
      <alignment horizontal="left" wrapText="1"/>
    </xf>
    <xf numFmtId="0" fontId="4" fillId="5" borderId="0" xfId="52" applyFont="1" applyFill="1" applyBorder="1" applyAlignment="1">
      <alignment horizontal="left" wrapText="1"/>
    </xf>
    <xf numFmtId="0" fontId="4" fillId="5" borderId="32" xfId="52" applyFont="1" applyFill="1" applyBorder="1" applyAlignment="1">
      <alignment horizontal="left" wrapText="1"/>
    </xf>
    <xf numFmtId="0" fontId="8" fillId="6" borderId="25" xfId="52" applyFont="1" applyFill="1" applyBorder="1" applyAlignment="1">
      <alignment horizontal="left" wrapText="1"/>
    </xf>
    <xf numFmtId="0" fontId="8" fillId="6" borderId="0" xfId="52" applyFont="1" applyFill="1" applyBorder="1" applyAlignment="1">
      <alignment horizontal="left" wrapText="1"/>
    </xf>
    <xf numFmtId="0" fontId="8" fillId="6" borderId="32" xfId="52" applyFont="1" applyFill="1" applyBorder="1" applyAlignment="1">
      <alignment horizontal="left" wrapText="1"/>
    </xf>
    <xf numFmtId="0" fontId="8" fillId="6" borderId="26" xfId="52" applyFont="1" applyFill="1" applyBorder="1" applyAlignment="1">
      <alignment horizontal="left" wrapText="1"/>
    </xf>
    <xf numFmtId="0" fontId="8" fillId="6" borderId="33" xfId="52" applyFont="1" applyFill="1" applyBorder="1" applyAlignment="1">
      <alignment horizontal="left" wrapText="1"/>
    </xf>
    <xf numFmtId="0" fontId="8" fillId="6" borderId="34" xfId="52" applyFont="1" applyFill="1" applyBorder="1" applyAlignment="1">
      <alignment horizontal="left" wrapText="1"/>
    </xf>
    <xf numFmtId="0" fontId="35" fillId="0" borderId="0" xfId="53" applyFont="1" applyBorder="1" applyAlignment="1">
      <alignment horizontal="left" wrapText="1"/>
    </xf>
    <xf numFmtId="0" fontId="35" fillId="0" borderId="15" xfId="53" applyFont="1" applyBorder="1" applyAlignment="1">
      <alignment horizontal="left" wrapText="1"/>
    </xf>
    <xf numFmtId="0" fontId="35" fillId="0" borderId="33" xfId="53" applyFont="1" applyBorder="1" applyAlignment="1">
      <alignment horizontal="left" wrapText="1"/>
    </xf>
    <xf numFmtId="0" fontId="35" fillId="0" borderId="43" xfId="53" applyFont="1" applyBorder="1" applyAlignment="1">
      <alignment horizontal="left" wrapText="1"/>
    </xf>
    <xf numFmtId="0" fontId="30" fillId="0" borderId="0" xfId="52" applyFont="1" applyAlignment="1">
      <alignment horizontal="center"/>
    </xf>
    <xf numFmtId="0" fontId="30" fillId="0" borderId="22" xfId="52" applyFont="1" applyBorder="1" applyAlignment="1">
      <alignment horizontal="center"/>
    </xf>
    <xf numFmtId="0" fontId="23" fillId="0" borderId="0" xfId="51" applyFont="1" applyAlignment="1">
      <alignment horizontal="center" vertical="center"/>
    </xf>
    <xf numFmtId="0" fontId="32" fillId="0" borderId="22" xfId="52" applyFont="1" applyBorder="1" applyAlignment="1">
      <alignment horizontal="center"/>
    </xf>
    <xf numFmtId="0" fontId="38" fillId="0" borderId="0" xfId="52" applyFont="1" applyAlignment="1">
      <alignment horizontal="left" vertical="top" wrapText="1"/>
    </xf>
    <xf numFmtId="0" fontId="38" fillId="0" borderId="0" xfId="52" applyFont="1" applyAlignment="1">
      <alignment horizontal="left" vertical="center" wrapText="1"/>
    </xf>
    <xf numFmtId="0" fontId="4" fillId="5" borderId="17" xfId="52" applyFont="1" applyFill="1" applyBorder="1" applyAlignment="1">
      <alignment horizontal="left" wrapText="1"/>
    </xf>
    <xf numFmtId="0" fontId="4" fillId="5" borderId="18" xfId="52" applyFont="1" applyFill="1" applyBorder="1" applyAlignment="1">
      <alignment horizontal="left" wrapText="1"/>
    </xf>
    <xf numFmtId="0" fontId="4" fillId="5" borderId="19" xfId="52" applyFont="1" applyFill="1" applyBorder="1" applyAlignment="1">
      <alignment horizontal="left" wrapText="1"/>
    </xf>
    <xf numFmtId="0" fontId="4" fillId="5" borderId="20" xfId="52" applyFont="1" applyFill="1" applyBorder="1" applyAlignment="1">
      <alignment horizontal="left" wrapText="1"/>
    </xf>
    <xf numFmtId="0" fontId="4" fillId="5" borderId="21" xfId="52" applyFont="1" applyFill="1" applyBorder="1" applyAlignment="1">
      <alignment horizontal="left" wrapText="1"/>
    </xf>
    <xf numFmtId="0" fontId="8" fillId="6" borderId="20" xfId="52" applyFont="1" applyFill="1" applyBorder="1" applyAlignment="1">
      <alignment horizontal="left" wrapText="1"/>
    </xf>
    <xf numFmtId="0" fontId="8" fillId="6" borderId="21" xfId="52" applyFont="1" applyFill="1" applyBorder="1" applyAlignment="1">
      <alignment horizontal="left" wrapText="1"/>
    </xf>
    <xf numFmtId="3" fontId="32" fillId="0" borderId="16" xfId="52" applyNumberFormat="1" applyFont="1" applyBorder="1" applyAlignment="1">
      <alignment horizontal="right"/>
    </xf>
    <xf numFmtId="3" fontId="32" fillId="0" borderId="12" xfId="52" applyNumberFormat="1" applyFont="1" applyBorder="1" applyAlignment="1">
      <alignment horizontal="right"/>
    </xf>
    <xf numFmtId="3" fontId="32" fillId="0" borderId="13" xfId="52" applyNumberFormat="1" applyFont="1" applyBorder="1" applyAlignment="1">
      <alignment horizontal="right"/>
    </xf>
    <xf numFmtId="0" fontId="41" fillId="0" borderId="0" xfId="52" applyFont="1" applyAlignment="1">
      <alignment horizontal="center"/>
    </xf>
    <xf numFmtId="14" fontId="40" fillId="0" borderId="0" xfId="52" quotePrefix="1" applyNumberFormat="1" applyFont="1" applyAlignment="1">
      <alignment horizontal="left"/>
    </xf>
    <xf numFmtId="14" fontId="40" fillId="0" borderId="0" xfId="52" applyNumberFormat="1" applyFont="1" applyAlignment="1">
      <alignment horizontal="left"/>
    </xf>
    <xf numFmtId="0" fontId="40" fillId="0" borderId="0" xfId="52" applyFont="1" applyAlignment="1">
      <alignment horizontal="left"/>
    </xf>
    <xf numFmtId="0" fontId="35" fillId="0" borderId="0" xfId="53" applyFont="1" applyBorder="1" applyAlignment="1">
      <alignment horizontal="left" vertical="center" wrapText="1"/>
    </xf>
    <xf numFmtId="0" fontId="35" fillId="0" borderId="15" xfId="53" applyFont="1" applyBorder="1" applyAlignment="1">
      <alignment horizontal="left" vertical="center" wrapText="1"/>
    </xf>
    <xf numFmtId="0" fontId="45" fillId="0" borderId="0" xfId="119" applyFont="1" applyAlignment="1">
      <alignment horizontal="center"/>
    </xf>
    <xf numFmtId="0" fontId="76" fillId="0" borderId="0" xfId="119" applyAlignment="1">
      <alignment horizontal="center"/>
    </xf>
    <xf numFmtId="0" fontId="44" fillId="0" borderId="0" xfId="119" quotePrefix="1" applyFont="1" applyAlignment="1">
      <alignment horizontal="center" vertical="center"/>
    </xf>
    <xf numFmtId="0" fontId="76" fillId="0" borderId="0" xfId="119" applyAlignment="1">
      <alignment horizontal="center" vertical="center"/>
    </xf>
  </cellXfs>
  <cellStyles count="120">
    <cellStyle name="20% - Accent6 2" xfId="63"/>
    <cellStyle name="Comma" xfId="61" builtinId="3"/>
    <cellStyle name="Comma [0]" xfId="118" builtinId="6"/>
    <cellStyle name="Comma 10" xfId="64"/>
    <cellStyle name="Comma 10 2" xfId="65"/>
    <cellStyle name="Comma 11" xfId="66"/>
    <cellStyle name="Comma 2" xfId="4"/>
    <cellStyle name="Comma 2 2" xfId="5"/>
    <cellStyle name="Comma 2 3" xfId="6"/>
    <cellStyle name="Comma 2 4" xfId="7"/>
    <cellStyle name="Comma 2 5" xfId="8"/>
    <cellStyle name="Comma 2 6" xfId="67"/>
    <cellStyle name="Comma 2 7" xfId="68"/>
    <cellStyle name="Comma 2 8" xfId="69"/>
    <cellStyle name="Comma 3" xfId="9"/>
    <cellStyle name="Comma 3 2" xfId="70"/>
    <cellStyle name="Comma 3 2 2" xfId="71"/>
    <cellStyle name="Comma 4" xfId="10"/>
    <cellStyle name="Comma 5" xfId="11"/>
    <cellStyle name="Comma 6" xfId="12"/>
    <cellStyle name="Comma 7" xfId="13"/>
    <cellStyle name="Comma 8" xfId="72"/>
    <cellStyle name="Comma 9" xfId="73"/>
    <cellStyle name="Comma0" xfId="14"/>
    <cellStyle name="Comma0 2" xfId="15"/>
    <cellStyle name="Comma0 3" xfId="16"/>
    <cellStyle name="Comma0 4" xfId="17"/>
    <cellStyle name="Comma0 5" xfId="18"/>
    <cellStyle name="Comma0 6" xfId="19"/>
    <cellStyle name="Currency 2" xfId="20"/>
    <cellStyle name="Currency 2 2" xfId="21"/>
    <cellStyle name="Currency 2 3" xfId="22"/>
    <cellStyle name="Currency 2 4" xfId="23"/>
    <cellStyle name="Currency 5" xfId="24"/>
    <cellStyle name="Currency0" xfId="25"/>
    <cellStyle name="Date" xfId="26"/>
    <cellStyle name="Date 2" xfId="27"/>
    <cellStyle name="Date 3" xfId="28"/>
    <cellStyle name="Date 4" xfId="29"/>
    <cellStyle name="Date 5" xfId="30"/>
    <cellStyle name="Date 6" xfId="31"/>
    <cellStyle name="Fixed" xfId="32"/>
    <cellStyle name="Fixed 2" xfId="33"/>
    <cellStyle name="Fixed 3" xfId="34"/>
    <cellStyle name="Fixed 4" xfId="35"/>
    <cellStyle name="Fixed 5" xfId="36"/>
    <cellStyle name="Fixed 6" xfId="37"/>
    <cellStyle name="Heading 1 2" xfId="74"/>
    <cellStyle name="Heading 1 3" xfId="75"/>
    <cellStyle name="Heading 1 4" xfId="76"/>
    <cellStyle name="Heading 2 2" xfId="77"/>
    <cellStyle name="Heading 2 3" xfId="78"/>
    <cellStyle name="Heading 2 4" xfId="79"/>
    <cellStyle name="Hyperlink 2" xfId="80"/>
    <cellStyle name="Normal" xfId="0" builtinId="0"/>
    <cellStyle name="Normal - Style1" xfId="38"/>
    <cellStyle name="Normal 10" xfId="59"/>
    <cellStyle name="Normal 10 2" xfId="81"/>
    <cellStyle name="Normal 11" xfId="60"/>
    <cellStyle name="Normal 12" xfId="82"/>
    <cellStyle name="Normal 13" xfId="83"/>
    <cellStyle name="Normal 14" xfId="84"/>
    <cellStyle name="Normal 14 2" xfId="85"/>
    <cellStyle name="Normal 15" xfId="86"/>
    <cellStyle name="Normal 15 2" xfId="87"/>
    <cellStyle name="Normal 16" xfId="88"/>
    <cellStyle name="Normal 17" xfId="89"/>
    <cellStyle name="Normal 18" xfId="90"/>
    <cellStyle name="Normal 19" xfId="117"/>
    <cellStyle name="Normal 2" xfId="39"/>
    <cellStyle name="Normal 2 10" xfId="40"/>
    <cellStyle name="Normal 2 2" xfId="41"/>
    <cellStyle name="Normal 2 2 2" xfId="42"/>
    <cellStyle name="Normal 2 2 2 2" xfId="91"/>
    <cellStyle name="Normal 2 2 2 3" xfId="92"/>
    <cellStyle name="Normal 2 2 2 4" xfId="93"/>
    <cellStyle name="Normal 2 2 2 5" xfId="94"/>
    <cellStyle name="Normal 2 2 3" xfId="95"/>
    <cellStyle name="Normal 2 2 4" xfId="96"/>
    <cellStyle name="Normal 2 2 5" xfId="97"/>
    <cellStyle name="Normal 2 3" xfId="43"/>
    <cellStyle name="Normal 2 4" xfId="44"/>
    <cellStyle name="Normal 2 5" xfId="98"/>
    <cellStyle name="Normal 2 6" xfId="99"/>
    <cellStyle name="Normal 2 7" xfId="100"/>
    <cellStyle name="Normal 20" xfId="119"/>
    <cellStyle name="Normal 3" xfId="45"/>
    <cellStyle name="Normal 3 2" xfId="101"/>
    <cellStyle name="Normal 4" xfId="46"/>
    <cellStyle name="Normal 5" xfId="47"/>
    <cellStyle name="Normal 5 2" xfId="48"/>
    <cellStyle name="Normal 6" xfId="2"/>
    <cellStyle name="Normal 6 2" xfId="102"/>
    <cellStyle name="Normal 7" xfId="1"/>
    <cellStyle name="Normal 7 2" xfId="103"/>
    <cellStyle name="Normal 8" xfId="49"/>
    <cellStyle name="Normal 9" xfId="50"/>
    <cellStyle name="Normal 9 2" xfId="104"/>
    <cellStyle name="Normal_Debit note - Parking" xfId="51"/>
    <cellStyle name="Normal_Debit note form" xfId="52"/>
    <cellStyle name="Normal_Service charge - Debit note " xfId="62"/>
    <cellStyle name="Normal_Service charge - Debit note _Debit note form" xfId="53"/>
    <cellStyle name="Normal_Sheet1" xfId="3"/>
    <cellStyle name="Percent 2" xfId="54"/>
    <cellStyle name="Percent 3" xfId="105"/>
    <cellStyle name="Percent 4" xfId="106"/>
    <cellStyle name="Percent 5" xfId="55"/>
    <cellStyle name="Percent 6" xfId="107"/>
    <cellStyle name="Style 1" xfId="56"/>
    <cellStyle name="Total 2" xfId="57"/>
    <cellStyle name="Total 2 2" xfId="108"/>
    <cellStyle name="Total 2 3" xfId="109"/>
    <cellStyle name="Total 2 4" xfId="110"/>
    <cellStyle name="Total 3" xfId="58"/>
    <cellStyle name="Total 4" xfId="111"/>
    <cellStyle name="Total 5" xfId="112"/>
    <cellStyle name="Total 6" xfId="113"/>
    <cellStyle name="Total 7" xfId="114"/>
    <cellStyle name="Total 8" xfId="115"/>
    <cellStyle name="䕃⹌塅Eut" xfId="1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3" Type="http://schemas.openxmlformats.org/officeDocument/2006/relationships/worksheet" Target="worksheets/sheet3.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175846</xdr:colOff>
      <xdr:row>0</xdr:row>
      <xdr:rowOff>0</xdr:rowOff>
    </xdr:from>
    <xdr:to>
      <xdr:col>1</xdr:col>
      <xdr:colOff>815046</xdr:colOff>
      <xdr:row>0</xdr:row>
      <xdr:rowOff>8631</xdr:rowOff>
    </xdr:to>
    <xdr:pic>
      <xdr:nvPicPr>
        <xdr:cNvPr id="2"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0</xdr:row>
      <xdr:rowOff>85725</xdr:rowOff>
    </xdr:from>
    <xdr:to>
      <xdr:col>3</xdr:col>
      <xdr:colOff>485775</xdr:colOff>
      <xdr:row>4</xdr:row>
      <xdr:rowOff>47625</xdr:rowOff>
    </xdr:to>
    <xdr:grpSp>
      <xdr:nvGrpSpPr>
        <xdr:cNvPr id="4" name="Group 3"/>
        <xdr:cNvGrpSpPr>
          <a:grpSpLocks noChangeAspect="1"/>
        </xdr:cNvGrpSpPr>
      </xdr:nvGrpSpPr>
      <xdr:grpSpPr bwMode="auto">
        <a:xfrm>
          <a:off x="0" y="85725"/>
          <a:ext cx="3076575" cy="495300"/>
          <a:chOff x="0" y="8"/>
          <a:chExt cx="267" cy="70"/>
        </a:xfrm>
      </xdr:grpSpPr>
      <xdr:sp macro="" textlink="">
        <xdr:nvSpPr>
          <xdr:cNvPr id="5"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6"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xdr:from>
      <xdr:col>0</xdr:col>
      <xdr:colOff>0</xdr:colOff>
      <xdr:row>31</xdr:row>
      <xdr:rowOff>95250</xdr:rowOff>
    </xdr:from>
    <xdr:to>
      <xdr:col>3</xdr:col>
      <xdr:colOff>485775</xdr:colOff>
      <xdr:row>35</xdr:row>
      <xdr:rowOff>57150</xdr:rowOff>
    </xdr:to>
    <xdr:grpSp>
      <xdr:nvGrpSpPr>
        <xdr:cNvPr id="12" name="Group 11"/>
        <xdr:cNvGrpSpPr>
          <a:grpSpLocks noChangeAspect="1"/>
        </xdr:cNvGrpSpPr>
      </xdr:nvGrpSpPr>
      <xdr:grpSpPr bwMode="auto">
        <a:xfrm>
          <a:off x="0" y="6305550"/>
          <a:ext cx="3076575" cy="542925"/>
          <a:chOff x="0" y="8"/>
          <a:chExt cx="267" cy="70"/>
        </a:xfrm>
      </xdr:grpSpPr>
      <xdr:sp macro="" textlink="">
        <xdr:nvSpPr>
          <xdr:cNvPr id="13"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1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editAs="oneCell">
    <xdr:from>
      <xdr:col>0</xdr:col>
      <xdr:colOff>175846</xdr:colOff>
      <xdr:row>60</xdr:row>
      <xdr:rowOff>0</xdr:rowOff>
    </xdr:from>
    <xdr:to>
      <xdr:col>1</xdr:col>
      <xdr:colOff>815046</xdr:colOff>
      <xdr:row>60</xdr:row>
      <xdr:rowOff>8631</xdr:rowOff>
    </xdr:to>
    <xdr:pic>
      <xdr:nvPicPr>
        <xdr:cNvPr id="9"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61</xdr:row>
      <xdr:rowOff>9525</xdr:rowOff>
    </xdr:from>
    <xdr:to>
      <xdr:col>3</xdr:col>
      <xdr:colOff>485775</xdr:colOff>
      <xdr:row>64</xdr:row>
      <xdr:rowOff>133350</xdr:rowOff>
    </xdr:to>
    <xdr:grpSp>
      <xdr:nvGrpSpPr>
        <xdr:cNvPr id="10" name="Group 9"/>
        <xdr:cNvGrpSpPr>
          <a:grpSpLocks noChangeAspect="1"/>
        </xdr:cNvGrpSpPr>
      </xdr:nvGrpSpPr>
      <xdr:grpSpPr bwMode="auto">
        <a:xfrm>
          <a:off x="0" y="12420600"/>
          <a:ext cx="3076575" cy="609600"/>
          <a:chOff x="0" y="8"/>
          <a:chExt cx="267" cy="70"/>
        </a:xfrm>
      </xdr:grpSpPr>
      <xdr:sp macro="" textlink="">
        <xdr:nvSpPr>
          <xdr:cNvPr id="11"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1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xdr:from>
      <xdr:col>0</xdr:col>
      <xdr:colOff>0</xdr:colOff>
      <xdr:row>90</xdr:row>
      <xdr:rowOff>9525</xdr:rowOff>
    </xdr:from>
    <xdr:to>
      <xdr:col>3</xdr:col>
      <xdr:colOff>485775</xdr:colOff>
      <xdr:row>94</xdr:row>
      <xdr:rowOff>57150</xdr:rowOff>
    </xdr:to>
    <xdr:grpSp>
      <xdr:nvGrpSpPr>
        <xdr:cNvPr id="16" name="Group 15"/>
        <xdr:cNvGrpSpPr>
          <a:grpSpLocks noChangeAspect="1"/>
        </xdr:cNvGrpSpPr>
      </xdr:nvGrpSpPr>
      <xdr:grpSpPr bwMode="auto">
        <a:xfrm>
          <a:off x="0" y="18592800"/>
          <a:ext cx="3076575" cy="695325"/>
          <a:chOff x="0" y="8"/>
          <a:chExt cx="267" cy="70"/>
        </a:xfrm>
      </xdr:grpSpPr>
      <xdr:sp macro="" textlink="">
        <xdr:nvSpPr>
          <xdr:cNvPr id="17"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1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editAs="oneCell">
    <xdr:from>
      <xdr:col>0</xdr:col>
      <xdr:colOff>175846</xdr:colOff>
      <xdr:row>88</xdr:row>
      <xdr:rowOff>0</xdr:rowOff>
    </xdr:from>
    <xdr:to>
      <xdr:col>1</xdr:col>
      <xdr:colOff>815046</xdr:colOff>
      <xdr:row>88</xdr:row>
      <xdr:rowOff>8631</xdr:rowOff>
    </xdr:to>
    <xdr:pic>
      <xdr:nvPicPr>
        <xdr:cNvPr id="19"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12353925"/>
          <a:ext cx="1820300" cy="8631"/>
        </a:xfrm>
        <a:prstGeom prst="rect">
          <a:avLst/>
        </a:prstGeom>
        <a:noFill/>
        <a:ln w="9525">
          <a:noFill/>
          <a:miter lim="800000"/>
          <a:headEnd/>
          <a:tailEnd/>
        </a:ln>
      </xdr:spPr>
    </xdr:pic>
    <xdr:clientData/>
  </xdr:twoCellAnchor>
  <xdr:twoCellAnchor editAs="oneCell">
    <xdr:from>
      <xdr:col>0</xdr:col>
      <xdr:colOff>175846</xdr:colOff>
      <xdr:row>119</xdr:row>
      <xdr:rowOff>0</xdr:rowOff>
    </xdr:from>
    <xdr:to>
      <xdr:col>1</xdr:col>
      <xdr:colOff>815046</xdr:colOff>
      <xdr:row>119</xdr:row>
      <xdr:rowOff>8631</xdr:rowOff>
    </xdr:to>
    <xdr:pic>
      <xdr:nvPicPr>
        <xdr:cNvPr id="20"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12353925"/>
          <a:ext cx="1820300" cy="8631"/>
        </a:xfrm>
        <a:prstGeom prst="rect">
          <a:avLst/>
        </a:prstGeom>
        <a:noFill/>
        <a:ln w="9525">
          <a:noFill/>
          <a:miter lim="800000"/>
          <a:headEnd/>
          <a:tailEnd/>
        </a:ln>
      </xdr:spPr>
    </xdr:pic>
    <xdr:clientData/>
  </xdr:twoCellAnchor>
  <xdr:twoCellAnchor editAs="oneCell">
    <xdr:from>
      <xdr:col>0</xdr:col>
      <xdr:colOff>175846</xdr:colOff>
      <xdr:row>118</xdr:row>
      <xdr:rowOff>0</xdr:rowOff>
    </xdr:from>
    <xdr:to>
      <xdr:col>1</xdr:col>
      <xdr:colOff>815046</xdr:colOff>
      <xdr:row>118</xdr:row>
      <xdr:rowOff>8631</xdr:rowOff>
    </xdr:to>
    <xdr:pic>
      <xdr:nvPicPr>
        <xdr:cNvPr id="21"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24831675"/>
          <a:ext cx="1820300" cy="863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175846</xdr:colOff>
      <xdr:row>0</xdr:row>
      <xdr:rowOff>0</xdr:rowOff>
    </xdr:from>
    <xdr:to>
      <xdr:col>2</xdr:col>
      <xdr:colOff>5421</xdr:colOff>
      <xdr:row>0</xdr:row>
      <xdr:rowOff>8631</xdr:rowOff>
    </xdr:to>
    <xdr:pic>
      <xdr:nvPicPr>
        <xdr:cNvPr id="2"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0</xdr:row>
      <xdr:rowOff>85725</xdr:rowOff>
    </xdr:from>
    <xdr:to>
      <xdr:col>3</xdr:col>
      <xdr:colOff>485775</xdr:colOff>
      <xdr:row>4</xdr:row>
      <xdr:rowOff>47625</xdr:rowOff>
    </xdr:to>
    <xdr:grpSp>
      <xdr:nvGrpSpPr>
        <xdr:cNvPr id="3" name="Group 2"/>
        <xdr:cNvGrpSpPr>
          <a:grpSpLocks noChangeAspect="1"/>
        </xdr:cNvGrpSpPr>
      </xdr:nvGrpSpPr>
      <xdr:grpSpPr bwMode="auto">
        <a:xfrm>
          <a:off x="0" y="85725"/>
          <a:ext cx="3067050" cy="609600"/>
          <a:chOff x="0" y="8"/>
          <a:chExt cx="267" cy="70"/>
        </a:xfrm>
      </xdr:grpSpPr>
      <xdr:sp macro="" textlink="">
        <xdr:nvSpPr>
          <xdr:cNvPr id="4"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xdr:from>
      <xdr:col>0</xdr:col>
      <xdr:colOff>0</xdr:colOff>
      <xdr:row>30</xdr:row>
      <xdr:rowOff>95250</xdr:rowOff>
    </xdr:from>
    <xdr:to>
      <xdr:col>3</xdr:col>
      <xdr:colOff>485775</xdr:colOff>
      <xdr:row>34</xdr:row>
      <xdr:rowOff>57150</xdr:rowOff>
    </xdr:to>
    <xdr:grpSp>
      <xdr:nvGrpSpPr>
        <xdr:cNvPr id="6" name="Group 5"/>
        <xdr:cNvGrpSpPr>
          <a:grpSpLocks noChangeAspect="1"/>
        </xdr:cNvGrpSpPr>
      </xdr:nvGrpSpPr>
      <xdr:grpSpPr bwMode="auto">
        <a:xfrm>
          <a:off x="0" y="6400800"/>
          <a:ext cx="3067050" cy="552450"/>
          <a:chOff x="0" y="8"/>
          <a:chExt cx="267" cy="70"/>
        </a:xfrm>
      </xdr:grpSpPr>
      <xdr:sp macro="" textlink="">
        <xdr:nvSpPr>
          <xdr:cNvPr id="7"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editAs="oneCell">
    <xdr:from>
      <xdr:col>0</xdr:col>
      <xdr:colOff>175846</xdr:colOff>
      <xdr:row>58</xdr:row>
      <xdr:rowOff>0</xdr:rowOff>
    </xdr:from>
    <xdr:to>
      <xdr:col>2</xdr:col>
      <xdr:colOff>5421</xdr:colOff>
      <xdr:row>58</xdr:row>
      <xdr:rowOff>8631</xdr:rowOff>
    </xdr:to>
    <xdr:pic>
      <xdr:nvPicPr>
        <xdr:cNvPr id="9"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58</xdr:row>
      <xdr:rowOff>85725</xdr:rowOff>
    </xdr:from>
    <xdr:to>
      <xdr:col>3</xdr:col>
      <xdr:colOff>485775</xdr:colOff>
      <xdr:row>62</xdr:row>
      <xdr:rowOff>47625</xdr:rowOff>
    </xdr:to>
    <xdr:grpSp>
      <xdr:nvGrpSpPr>
        <xdr:cNvPr id="10" name="Group 9"/>
        <xdr:cNvGrpSpPr>
          <a:grpSpLocks noChangeAspect="1"/>
        </xdr:cNvGrpSpPr>
      </xdr:nvGrpSpPr>
      <xdr:grpSpPr bwMode="auto">
        <a:xfrm>
          <a:off x="0" y="12592050"/>
          <a:ext cx="3067050" cy="609600"/>
          <a:chOff x="0" y="8"/>
          <a:chExt cx="267" cy="70"/>
        </a:xfrm>
      </xdr:grpSpPr>
      <xdr:sp macro="" textlink="">
        <xdr:nvSpPr>
          <xdr:cNvPr id="11"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12"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xdr:from>
      <xdr:col>0</xdr:col>
      <xdr:colOff>0</xdr:colOff>
      <xdr:row>88</xdr:row>
      <xdr:rowOff>95250</xdr:rowOff>
    </xdr:from>
    <xdr:to>
      <xdr:col>3</xdr:col>
      <xdr:colOff>485775</xdr:colOff>
      <xdr:row>92</xdr:row>
      <xdr:rowOff>57150</xdr:rowOff>
    </xdr:to>
    <xdr:grpSp>
      <xdr:nvGrpSpPr>
        <xdr:cNvPr id="13" name="Group 12"/>
        <xdr:cNvGrpSpPr>
          <a:grpSpLocks noChangeAspect="1"/>
        </xdr:cNvGrpSpPr>
      </xdr:nvGrpSpPr>
      <xdr:grpSpPr bwMode="auto">
        <a:xfrm>
          <a:off x="0" y="18907125"/>
          <a:ext cx="3067050" cy="552450"/>
          <a:chOff x="0" y="8"/>
          <a:chExt cx="267" cy="70"/>
        </a:xfrm>
      </xdr:grpSpPr>
      <xdr:sp macro="" textlink="">
        <xdr:nvSpPr>
          <xdr:cNvPr id="14"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1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175846</xdr:colOff>
      <xdr:row>0</xdr:row>
      <xdr:rowOff>0</xdr:rowOff>
    </xdr:from>
    <xdr:to>
      <xdr:col>1</xdr:col>
      <xdr:colOff>1405596</xdr:colOff>
      <xdr:row>0</xdr:row>
      <xdr:rowOff>8631</xdr:rowOff>
    </xdr:to>
    <xdr:pic>
      <xdr:nvPicPr>
        <xdr:cNvPr id="2"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0</xdr:row>
      <xdr:rowOff>85725</xdr:rowOff>
    </xdr:from>
    <xdr:to>
      <xdr:col>3</xdr:col>
      <xdr:colOff>485775</xdr:colOff>
      <xdr:row>4</xdr:row>
      <xdr:rowOff>47625</xdr:rowOff>
    </xdr:to>
    <xdr:grpSp>
      <xdr:nvGrpSpPr>
        <xdr:cNvPr id="3" name="Group 2"/>
        <xdr:cNvGrpSpPr>
          <a:grpSpLocks noChangeAspect="1"/>
        </xdr:cNvGrpSpPr>
      </xdr:nvGrpSpPr>
      <xdr:grpSpPr bwMode="auto">
        <a:xfrm>
          <a:off x="0" y="85725"/>
          <a:ext cx="3086100" cy="609600"/>
          <a:chOff x="0" y="8"/>
          <a:chExt cx="267" cy="70"/>
        </a:xfrm>
      </xdr:grpSpPr>
      <xdr:sp macro="" textlink="">
        <xdr:nvSpPr>
          <xdr:cNvPr id="4"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xdr:from>
      <xdr:col>0</xdr:col>
      <xdr:colOff>0</xdr:colOff>
      <xdr:row>29</xdr:row>
      <xdr:rowOff>95250</xdr:rowOff>
    </xdr:from>
    <xdr:to>
      <xdr:col>3</xdr:col>
      <xdr:colOff>485775</xdr:colOff>
      <xdr:row>33</xdr:row>
      <xdr:rowOff>57150</xdr:rowOff>
    </xdr:to>
    <xdr:grpSp>
      <xdr:nvGrpSpPr>
        <xdr:cNvPr id="6" name="Group 5"/>
        <xdr:cNvGrpSpPr>
          <a:grpSpLocks noChangeAspect="1"/>
        </xdr:cNvGrpSpPr>
      </xdr:nvGrpSpPr>
      <xdr:grpSpPr bwMode="auto">
        <a:xfrm>
          <a:off x="0" y="6515100"/>
          <a:ext cx="3086100" cy="609600"/>
          <a:chOff x="0" y="8"/>
          <a:chExt cx="267" cy="70"/>
        </a:xfrm>
      </xdr:grpSpPr>
      <xdr:sp macro="" textlink="">
        <xdr:nvSpPr>
          <xdr:cNvPr id="7"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0</xdr:rowOff>
    </xdr:from>
    <xdr:to>
      <xdr:col>12</xdr:col>
      <xdr:colOff>1085850</xdr:colOff>
      <xdr:row>7</xdr:row>
      <xdr:rowOff>0</xdr:rowOff>
    </xdr:to>
    <xdr:sp macro="" textlink="">
      <xdr:nvSpPr>
        <xdr:cNvPr id="2" name="Picture 78"/>
        <xdr:cNvSpPr>
          <a:spLocks noChangeAspect="1" noChangeArrowheads="1"/>
        </xdr:cNvSpPr>
      </xdr:nvSpPr>
      <xdr:spPr bwMode="auto">
        <a:xfrm>
          <a:off x="114300" y="0"/>
          <a:ext cx="7010400" cy="1409700"/>
        </a:xfrm>
        <a:prstGeom prst="rect">
          <a:avLst/>
        </a:prstGeom>
        <a:noFill/>
        <a:ln w="9525">
          <a:noFill/>
          <a:miter lim="800000"/>
          <a:headEnd/>
          <a:tailEnd/>
        </a:ln>
      </xdr:spPr>
    </xdr:sp>
    <xdr:clientData/>
  </xdr:twoCellAnchor>
  <xdr:twoCellAnchor>
    <xdr:from>
      <xdr:col>0</xdr:col>
      <xdr:colOff>114300</xdr:colOff>
      <xdr:row>0</xdr:row>
      <xdr:rowOff>0</xdr:rowOff>
    </xdr:from>
    <xdr:to>
      <xdr:col>12</xdr:col>
      <xdr:colOff>1085850</xdr:colOff>
      <xdr:row>7</xdr:row>
      <xdr:rowOff>0</xdr:rowOff>
    </xdr:to>
    <xdr:sp macro="" textlink="">
      <xdr:nvSpPr>
        <xdr:cNvPr id="3" name="Picture 78"/>
        <xdr:cNvSpPr>
          <a:spLocks noChangeAspect="1" noChangeArrowheads="1"/>
        </xdr:cNvSpPr>
      </xdr:nvSpPr>
      <xdr:spPr bwMode="auto">
        <a:xfrm>
          <a:off x="114300" y="0"/>
          <a:ext cx="7010400" cy="1409700"/>
        </a:xfrm>
        <a:prstGeom prst="rect">
          <a:avLst/>
        </a:prstGeom>
        <a:noFill/>
        <a:ln w="9525">
          <a:noFill/>
          <a:miter lim="800000"/>
          <a:headEnd/>
          <a:tailEnd/>
        </a:ln>
      </xdr:spPr>
    </xdr:sp>
    <xdr:clientData/>
  </xdr:twoCellAnchor>
  <xdr:twoCellAnchor editAs="oneCell">
    <xdr:from>
      <xdr:col>0</xdr:col>
      <xdr:colOff>95250</xdr:colOff>
      <xdr:row>0</xdr:row>
      <xdr:rowOff>28575</xdr:rowOff>
    </xdr:from>
    <xdr:to>
      <xdr:col>5</xdr:col>
      <xdr:colOff>123825</xdr:colOff>
      <xdr:row>7</xdr:row>
      <xdr:rowOff>9525</xdr:rowOff>
    </xdr:to>
    <xdr:pic>
      <xdr:nvPicPr>
        <xdr:cNvPr id="4"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95250" y="28575"/>
          <a:ext cx="2047875" cy="1390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0</xdr:rowOff>
    </xdr:from>
    <xdr:to>
      <xdr:col>12</xdr:col>
      <xdr:colOff>1085850</xdr:colOff>
      <xdr:row>7</xdr:row>
      <xdr:rowOff>0</xdr:rowOff>
    </xdr:to>
    <xdr:sp macro="" textlink="">
      <xdr:nvSpPr>
        <xdr:cNvPr id="2" name="Picture 78"/>
        <xdr:cNvSpPr>
          <a:spLocks noChangeAspect="1" noChangeArrowheads="1"/>
        </xdr:cNvSpPr>
      </xdr:nvSpPr>
      <xdr:spPr bwMode="auto">
        <a:xfrm>
          <a:off x="114300" y="0"/>
          <a:ext cx="7267575" cy="1285875"/>
        </a:xfrm>
        <a:prstGeom prst="rect">
          <a:avLst/>
        </a:prstGeom>
        <a:noFill/>
        <a:ln w="9525">
          <a:noFill/>
          <a:miter lim="800000"/>
          <a:headEnd/>
          <a:tailEnd/>
        </a:ln>
      </xdr:spPr>
    </xdr:sp>
    <xdr:clientData/>
  </xdr:twoCellAnchor>
  <xdr:twoCellAnchor>
    <xdr:from>
      <xdr:col>1</xdr:col>
      <xdr:colOff>0</xdr:colOff>
      <xdr:row>0</xdr:row>
      <xdr:rowOff>0</xdr:rowOff>
    </xdr:from>
    <xdr:to>
      <xdr:col>12</xdr:col>
      <xdr:colOff>1171575</xdr:colOff>
      <xdr:row>7</xdr:row>
      <xdr:rowOff>0</xdr:rowOff>
    </xdr:to>
    <xdr:sp macro="" textlink="">
      <xdr:nvSpPr>
        <xdr:cNvPr id="3" name="Picture 78"/>
        <xdr:cNvSpPr>
          <a:spLocks noChangeAspect="1" noChangeArrowheads="1"/>
        </xdr:cNvSpPr>
      </xdr:nvSpPr>
      <xdr:spPr bwMode="auto">
        <a:xfrm>
          <a:off x="200025" y="0"/>
          <a:ext cx="7267575" cy="1276350"/>
        </a:xfrm>
        <a:prstGeom prst="rect">
          <a:avLst/>
        </a:prstGeom>
        <a:noFill/>
        <a:ln w="9525">
          <a:noFill/>
          <a:miter lim="800000"/>
          <a:headEnd/>
          <a:tailEnd/>
        </a:ln>
      </xdr:spPr>
    </xdr:sp>
    <xdr:clientData/>
  </xdr:twoCellAnchor>
  <xdr:twoCellAnchor editAs="oneCell">
    <xdr:from>
      <xdr:col>1</xdr:col>
      <xdr:colOff>0</xdr:colOff>
      <xdr:row>0</xdr:row>
      <xdr:rowOff>0</xdr:rowOff>
    </xdr:from>
    <xdr:to>
      <xdr:col>5</xdr:col>
      <xdr:colOff>257175</xdr:colOff>
      <xdr:row>7</xdr:row>
      <xdr:rowOff>0</xdr:rowOff>
    </xdr:to>
    <xdr:pic>
      <xdr:nvPicPr>
        <xdr:cNvPr id="5"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200025" y="0"/>
          <a:ext cx="2047875" cy="1390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175846</xdr:colOff>
      <xdr:row>0</xdr:row>
      <xdr:rowOff>0</xdr:rowOff>
    </xdr:from>
    <xdr:to>
      <xdr:col>1</xdr:col>
      <xdr:colOff>33996</xdr:colOff>
      <xdr:row>0</xdr:row>
      <xdr:rowOff>8631</xdr:rowOff>
    </xdr:to>
    <xdr:pic>
      <xdr:nvPicPr>
        <xdr:cNvPr id="2"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0"/>
          <a:ext cx="1820300" cy="8631"/>
        </a:xfrm>
        <a:prstGeom prst="rect">
          <a:avLst/>
        </a:prstGeom>
        <a:noFill/>
        <a:ln w="9525">
          <a:noFill/>
          <a:miter lim="800000"/>
          <a:headEnd/>
          <a:tailEnd/>
        </a:ln>
      </xdr:spPr>
    </xdr:pic>
    <xdr:clientData/>
  </xdr:twoCellAnchor>
  <xdr:twoCellAnchor>
    <xdr:from>
      <xdr:col>0</xdr:col>
      <xdr:colOff>0</xdr:colOff>
      <xdr:row>0</xdr:row>
      <xdr:rowOff>85725</xdr:rowOff>
    </xdr:from>
    <xdr:to>
      <xdr:col>3</xdr:col>
      <xdr:colOff>485775</xdr:colOff>
      <xdr:row>4</xdr:row>
      <xdr:rowOff>47625</xdr:rowOff>
    </xdr:to>
    <xdr:grpSp>
      <xdr:nvGrpSpPr>
        <xdr:cNvPr id="3" name="Group 2"/>
        <xdr:cNvGrpSpPr>
          <a:grpSpLocks noChangeAspect="1"/>
        </xdr:cNvGrpSpPr>
      </xdr:nvGrpSpPr>
      <xdr:grpSpPr bwMode="auto">
        <a:xfrm>
          <a:off x="0" y="85725"/>
          <a:ext cx="3067050" cy="609600"/>
          <a:chOff x="0" y="8"/>
          <a:chExt cx="267" cy="70"/>
        </a:xfrm>
      </xdr:grpSpPr>
      <xdr:sp macro="" textlink="">
        <xdr:nvSpPr>
          <xdr:cNvPr id="4" name="AutoShape 2"/>
          <xdr:cNvSpPr>
            <a:spLocks noChangeAspect="1" noChangeArrowheads="1" noTextEdit="1"/>
          </xdr:cNvSpPr>
        </xdr:nvSpPr>
        <xdr:spPr bwMode="auto">
          <a:xfrm>
            <a:off x="0" y="8"/>
            <a:ext cx="267" cy="70"/>
          </a:xfrm>
          <a:prstGeom prst="rect">
            <a:avLst/>
          </a:prstGeom>
          <a:noFill/>
          <a:ln w="9525">
            <a:noFill/>
            <a:miter lim="800000"/>
            <a:headEnd/>
            <a:tailEnd/>
          </a:ln>
        </xdr:spPr>
      </xdr:sp>
      <xdr:pic>
        <xdr:nvPicPr>
          <xdr:cNvPr id="5"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8"/>
            <a:ext cx="267" cy="70"/>
          </a:xfrm>
          <a:prstGeom prst="rect">
            <a:avLst/>
          </a:prstGeom>
          <a:noFill/>
          <a:ln w="9525">
            <a:noFill/>
            <a:miter lim="800000"/>
            <a:headEnd/>
            <a:tailEnd/>
          </a:ln>
        </xdr:spPr>
      </xdr:pic>
    </xdr:grpSp>
    <xdr:clientData/>
  </xdr:twoCellAnchor>
  <xdr:twoCellAnchor editAs="oneCell">
    <xdr:from>
      <xdr:col>0</xdr:col>
      <xdr:colOff>175846</xdr:colOff>
      <xdr:row>30</xdr:row>
      <xdr:rowOff>0</xdr:rowOff>
    </xdr:from>
    <xdr:to>
      <xdr:col>1</xdr:col>
      <xdr:colOff>33996</xdr:colOff>
      <xdr:row>30</xdr:row>
      <xdr:rowOff>8631</xdr:rowOff>
    </xdr:to>
    <xdr:pic>
      <xdr:nvPicPr>
        <xdr:cNvPr id="9" name="Picture 3" descr="BMTL-logo-01.png"/>
        <xdr:cNvPicPr>
          <a:picLocks noChangeAspect="1" noChangeArrowheads="1"/>
        </xdr:cNvPicPr>
      </xdr:nvPicPr>
      <xdr:blipFill>
        <a:blip xmlns:r="http://schemas.openxmlformats.org/officeDocument/2006/relationships" r:embed="rId1"/>
        <a:srcRect/>
        <a:stretch>
          <a:fillRect/>
        </a:stretch>
      </xdr:blipFill>
      <xdr:spPr bwMode="auto">
        <a:xfrm>
          <a:off x="175846" y="12506325"/>
          <a:ext cx="1820300" cy="8631"/>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huttm\Desktop\UNC%20BIDV.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HoangMai\Bao%20cao%20Thu\BC%202008\BC%20T0508\AR_05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f87\Downloads\HoangMai\Bao%20cao%20Thu\BC%202008\BC%20T0508\AR_050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hu-1306\Phi%20dich%20vu\PDV%20nam%202013\quyet%20toan%20DV\In%20Debit%20note%20201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f87\Downloads\quyet%20toan%20DV\In%20Debit%20note%20201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HoangMai\Bao%20cao%20Thu\BC%202008\Cam%20Tu\Copy%20of%20Hop_dong_The_Manor_Can_ho__villa%205%25%20gui%20Ms%20Mai.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f87\Downloads\HoangMai\Bao%20cao%20Thu\BC%202008\Cam%20Tu\Copy%20of%20Hop_dong_The_Manor_Can_ho__villa%205%25%20gui%20Ms%20Ma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hoangmai\Local%20Settings\Temporary%20Internet%20Files\OLK64\Acc%20Ms%20Mai\Ds%20hop%20dong%20Manor+Villa+Garde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f87\Downloads\Documents%20and%20Settings\hoangmai\Local%20Settings\Temporary%20Internet%20Files\OLK64\Acc%20Ms%20Mai\Ds%20hop%20dong%20Manor+Villa+Garde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hu-1306\Phi%20dich%20vu\HoangMai\Bao%20cao%20Thu\BC%202008\Cam%20Tu\Copy%20of%20Hop_dong_The_Manor_Can_ho__villa%205%25%20gui%20Ms%20Mai.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1\hoangmai\LOCALS~1\Temp\Rar$DI00.437\BCBH.F.09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hu-1306\Phi%20dich%20vu\PDV%20nam%202012\UNC%20BIDV.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Accounting%20PMG%20Len\Can%20ho\Cac%20Khach%20Hang%20thue\Thong%20bao%20KH%20no\AR%200207.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Z:\AR\T7-8-9%20-%20Tenant\Cac%20Khach%20Hang%20thue\Thong%20bao%20KH%20no\AR%200207.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f87\Downloads\Accounting%20PMG%20Len\Can%20ho\Cac%20Khach%20Hang%20thue\Thong%20bao%20KH%20no\AR%200207.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dientth\Desktop\DoiSo.xla"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uongNT/H&#243;a%20&#273;&#417;n%20Kh&#225;ch%20h&#224;ng/MAU%20HD/Copy%20of%20Mau%20HD%20PDV%20BMT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thang%20nq\DoiSo.xla"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thang%20nq\Xuat%20HD%20BMTL\HD%20BM%20thang%2012\HD%20CHOT%20CAC%20LOAI%20PDV%20HET%202015%20NGAY%2031-12\HD%20CHOT%20Chua%20T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Thu-1306\upload%20CN\upload%20HD%20Bravo\CN%20PDV%20Q2.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hoangmai\Desktop\AR%200907.12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hu-1306\Phi%20dich%20vu\Documents%20and%20Settings\hoangmai\Desktop\AR%200907.12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thuttm\Local%20Settings\Temporary%20Internet%20Files\Content.Outlook\V00ZYRG2\In%20DN%20quyet%20toan%202007-2010\In%20Debit%20chuan%20PDV%20QT-Thu%20in%20DN%20QTo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F\Cong%20no%20Xe%202011\In%20debit%20CN%20chua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oangMai\Bao%20cao%20Thu\BC%202007\BC%20T0807\SOA.HN.200724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hu-1306\Phi%20dich%20vu\HoangMai\Bao%20cao%20Thu\BC%202007\BC%20T0807\SOA.HN.2007240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ata%20Mail\HoangMai\Bao%20cao%20Thu\BC%202009\BC%20T1009\AR_100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VND"/>
      <sheetName val="Data-Vietnamese"/>
      <sheetName val="VCB"/>
      <sheetName val="BIDV 1306"/>
      <sheetName val="BIDV 1306 (2)"/>
      <sheetName val="BIDV 1307"/>
    </sheetNames>
    <sheetDataSet>
      <sheetData sheetId="0" refreshError="1">
        <row r="21">
          <cell r="A21" t="str">
            <v>1</v>
          </cell>
          <cell r="B21" t="str">
            <v>Mét tØ</v>
          </cell>
          <cell r="O21" t="str">
            <v>0</v>
          </cell>
          <cell r="P21" t="str">
            <v>kh«ng tr¨m</v>
          </cell>
        </row>
        <row r="22">
          <cell r="A22" t="str">
            <v>2</v>
          </cell>
          <cell r="B22" t="str">
            <v>Hai tØ</v>
          </cell>
          <cell r="O22" t="str">
            <v>1</v>
          </cell>
          <cell r="P22" t="str">
            <v>Mét tr¨m</v>
          </cell>
        </row>
        <row r="23">
          <cell r="A23" t="str">
            <v>3</v>
          </cell>
          <cell r="B23" t="str">
            <v>Ba tØ</v>
          </cell>
          <cell r="O23" t="str">
            <v>2</v>
          </cell>
          <cell r="P23" t="str">
            <v>Hai tr¨m</v>
          </cell>
        </row>
        <row r="24">
          <cell r="A24" t="str">
            <v>4</v>
          </cell>
          <cell r="B24" t="str">
            <v>Bèn tØ</v>
          </cell>
          <cell r="O24" t="str">
            <v>3</v>
          </cell>
          <cell r="P24" t="str">
            <v>Ba tr¨m</v>
          </cell>
        </row>
        <row r="25">
          <cell r="A25" t="str">
            <v>5</v>
          </cell>
          <cell r="B25" t="str">
            <v>N¨m tØ</v>
          </cell>
          <cell r="O25" t="str">
            <v>4</v>
          </cell>
          <cell r="P25" t="str">
            <v>Bèn tr¨m</v>
          </cell>
        </row>
        <row r="26">
          <cell r="A26" t="str">
            <v>6</v>
          </cell>
          <cell r="B26" t="str">
            <v>S¸u tØ</v>
          </cell>
          <cell r="O26" t="str">
            <v>5</v>
          </cell>
          <cell r="P26" t="str">
            <v>N¨m tr¨m</v>
          </cell>
        </row>
        <row r="27">
          <cell r="A27" t="str">
            <v>7</v>
          </cell>
          <cell r="B27" t="str">
            <v>B¶y tØ</v>
          </cell>
          <cell r="O27" t="str">
            <v>6</v>
          </cell>
          <cell r="P27" t="str">
            <v>S¸u tr¨m</v>
          </cell>
        </row>
        <row r="28">
          <cell r="A28" t="str">
            <v>8</v>
          </cell>
          <cell r="B28" t="str">
            <v>T¸m tØ</v>
          </cell>
          <cell r="O28" t="str">
            <v>7</v>
          </cell>
          <cell r="P28" t="str">
            <v>B¶y tr¨m</v>
          </cell>
        </row>
        <row r="29">
          <cell r="A29" t="str">
            <v>9</v>
          </cell>
          <cell r="B29" t="str">
            <v>ChÝn tØ</v>
          </cell>
          <cell r="O29" t="str">
            <v>8</v>
          </cell>
          <cell r="P29" t="str">
            <v>T¸m tr¨m</v>
          </cell>
        </row>
        <row r="30">
          <cell r="O30" t="str">
            <v>9</v>
          </cell>
          <cell r="P30" t="str">
            <v>ChÝn tr¨m</v>
          </cell>
        </row>
      </sheetData>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arget"/>
      <sheetName val="Name"/>
      <sheetName val="Total"/>
      <sheetName val="Manor"/>
      <sheetName val="Garden"/>
      <sheetName val="Villa"/>
      <sheetName val="Leasing"/>
      <sheetName val="Other"/>
    </sheetNames>
    <sheetDataSet>
      <sheetData sheetId="0"/>
      <sheetData sheetId="1">
        <row r="6">
          <cell r="C6" t="str">
            <v>Thoa</v>
          </cell>
        </row>
        <row r="7">
          <cell r="C7" t="str">
            <v>Thoa 1</v>
          </cell>
        </row>
        <row r="8">
          <cell r="C8" t="str">
            <v>Lân</v>
          </cell>
        </row>
        <row r="9">
          <cell r="C9" t="str">
            <v>Phương</v>
          </cell>
        </row>
        <row r="10">
          <cell r="C10" t="str">
            <v>Hà</v>
          </cell>
        </row>
        <row r="11">
          <cell r="C11" t="str">
            <v>Hằng</v>
          </cell>
        </row>
        <row r="12">
          <cell r="C12" t="str">
            <v>Thịnh</v>
          </cell>
        </row>
        <row r="13">
          <cell r="C13" t="str">
            <v>Mr Huy</v>
          </cell>
        </row>
        <row r="14">
          <cell r="C14" t="str">
            <v>Vân</v>
          </cell>
        </row>
        <row r="15">
          <cell r="C15" t="str">
            <v>A Hoi</v>
          </cell>
        </row>
        <row r="17">
          <cell r="C17" t="str">
            <v>Thoa</v>
          </cell>
        </row>
        <row r="18">
          <cell r="C18" t="str">
            <v>Lân</v>
          </cell>
        </row>
        <row r="19">
          <cell r="C19" t="str">
            <v>Phương</v>
          </cell>
        </row>
        <row r="20">
          <cell r="C20" t="str">
            <v>Hà</v>
          </cell>
        </row>
        <row r="21">
          <cell r="C21" t="str">
            <v>Hằng</v>
          </cell>
        </row>
        <row r="22">
          <cell r="C22" t="str">
            <v>Thịnh</v>
          </cell>
        </row>
        <row r="23">
          <cell r="C23" t="str">
            <v>Vân</v>
          </cell>
        </row>
        <row r="24">
          <cell r="C24" t="str">
            <v>A Hoi</v>
          </cell>
        </row>
        <row r="26">
          <cell r="C26" t="str">
            <v>Thoa</v>
          </cell>
        </row>
        <row r="27">
          <cell r="C27" t="str">
            <v>Thoa 1</v>
          </cell>
        </row>
        <row r="28">
          <cell r="C28" t="str">
            <v>Lân</v>
          </cell>
        </row>
        <row r="29">
          <cell r="C29" t="str">
            <v>Phương</v>
          </cell>
        </row>
        <row r="30">
          <cell r="C30" t="str">
            <v>Hà</v>
          </cell>
        </row>
        <row r="31">
          <cell r="C31" t="str">
            <v>Hằng</v>
          </cell>
        </row>
        <row r="32">
          <cell r="C32" t="str">
            <v>Thịnh</v>
          </cell>
        </row>
        <row r="33">
          <cell r="C33" t="str">
            <v>Mr Huy</v>
          </cell>
        </row>
        <row r="34">
          <cell r="C34" t="str">
            <v>Vân</v>
          </cell>
        </row>
        <row r="35">
          <cell r="C35" t="str">
            <v>A Hoi</v>
          </cell>
        </row>
      </sheetData>
      <sheetData sheetId="2">
        <row r="3">
          <cell r="A3" t="str">
            <v>N2</v>
          </cell>
        </row>
        <row r="4">
          <cell r="A4" t="str">
            <v>N3</v>
          </cell>
        </row>
        <row r="5">
          <cell r="A5" t="str">
            <v>N4</v>
          </cell>
        </row>
        <row r="6">
          <cell r="A6" t="str">
            <v>AP2</v>
          </cell>
        </row>
        <row r="7">
          <cell r="A7" t="str">
            <v>AP3</v>
          </cell>
        </row>
        <row r="8">
          <cell r="A8" t="str">
            <v>AP4</v>
          </cell>
        </row>
        <row r="9">
          <cell r="A9" t="str">
            <v>H2</v>
          </cell>
        </row>
        <row r="10">
          <cell r="A10" t="str">
            <v>H3</v>
          </cell>
        </row>
        <row r="11">
          <cell r="A11" t="str">
            <v>H4</v>
          </cell>
        </row>
        <row r="13">
          <cell r="A13" t="str">
            <v>NC</v>
          </cell>
        </row>
        <row r="14">
          <cell r="A14" t="str">
            <v>NA</v>
          </cell>
        </row>
        <row r="15">
          <cell r="A15" t="str">
            <v>NE</v>
          </cell>
        </row>
        <row r="16">
          <cell r="A16" t="str">
            <v>HC</v>
          </cell>
        </row>
        <row r="17">
          <cell r="A17" t="str">
            <v>HA</v>
          </cell>
        </row>
        <row r="18">
          <cell r="A18" t="str">
            <v>HE</v>
          </cell>
        </row>
        <row r="20">
          <cell r="A20" t="str">
            <v>NV</v>
          </cell>
        </row>
        <row r="21">
          <cell r="A21" t="str">
            <v>AP</v>
          </cell>
        </row>
        <row r="22">
          <cell r="A22" t="str">
            <v>HV</v>
          </cell>
        </row>
      </sheetData>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arget"/>
      <sheetName val="Name"/>
      <sheetName val="Total"/>
      <sheetName val="Manor"/>
      <sheetName val="Garden"/>
      <sheetName val="Villa"/>
      <sheetName val="Leasing"/>
      <sheetName val="Other"/>
    </sheetNames>
    <sheetDataSet>
      <sheetData sheetId="0"/>
      <sheetData sheetId="1">
        <row r="6">
          <cell r="C6" t="str">
            <v>Thoa</v>
          </cell>
        </row>
      </sheetData>
      <sheetData sheetId="2">
        <row r="3">
          <cell r="A3" t="str">
            <v>N2</v>
          </cell>
        </row>
        <row r="4">
          <cell r="A4" t="str">
            <v>N3</v>
          </cell>
        </row>
        <row r="5">
          <cell r="A5" t="str">
            <v>N4</v>
          </cell>
        </row>
        <row r="6">
          <cell r="A6" t="str">
            <v>AP2</v>
          </cell>
        </row>
        <row r="7">
          <cell r="A7" t="str">
            <v>AP3</v>
          </cell>
        </row>
        <row r="8">
          <cell r="A8" t="str">
            <v>AP4</v>
          </cell>
        </row>
        <row r="9">
          <cell r="A9" t="str">
            <v>H2</v>
          </cell>
        </row>
        <row r="10">
          <cell r="A10" t="str">
            <v>H3</v>
          </cell>
        </row>
        <row r="11">
          <cell r="A11" t="str">
            <v>H4</v>
          </cell>
        </row>
        <row r="13">
          <cell r="A13" t="str">
            <v>NC</v>
          </cell>
        </row>
        <row r="14">
          <cell r="A14" t="str">
            <v>NA</v>
          </cell>
        </row>
        <row r="15">
          <cell r="A15" t="str">
            <v>NE</v>
          </cell>
        </row>
        <row r="16">
          <cell r="A16" t="str">
            <v>HC</v>
          </cell>
        </row>
        <row r="17">
          <cell r="A17" t="str">
            <v>HA</v>
          </cell>
        </row>
        <row r="18">
          <cell r="A18" t="str">
            <v>HE</v>
          </cell>
        </row>
        <row r="20">
          <cell r="A20" t="str">
            <v>NV</v>
          </cell>
        </row>
        <row r="21">
          <cell r="A21" t="str">
            <v>AP</v>
          </cell>
        </row>
        <row r="22">
          <cell r="A22" t="str">
            <v>HV</v>
          </cell>
        </row>
      </sheetData>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PDV"/>
      <sheetName val="In Debit note 2011"/>
      <sheetName val="List Of Debit note"/>
      <sheetName val="Manor"/>
      <sheetName val="Villa"/>
      <sheetName val="Garden"/>
      <sheetName val="Summary"/>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PDV"/>
      <sheetName val="In Debit note 2011"/>
      <sheetName val="List Of Debit note"/>
      <sheetName val="Manor"/>
      <sheetName val="Villa"/>
      <sheetName val="Garden"/>
      <sheetName val="Summary"/>
      <sheetName val="Sheet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nor + Villa"/>
      <sheetName val="Villa"/>
      <sheetName val="Manor"/>
      <sheetName val="Manor - chuyen nhuong"/>
      <sheetName val="Manor-chenh lech ty gia"/>
      <sheetName val="Garden"/>
      <sheetName val="Doc checked"/>
      <sheetName val="Tong hop"/>
      <sheetName val="Garden-origin"/>
      <sheetName val="Manor - tinh rui ro"/>
      <sheetName val="Manor - HD 5%"/>
      <sheetName val="Villa-HD 5%"/>
      <sheetName val="Can sua HD+PL"/>
      <sheetName val="BBBG con thieu"/>
      <sheetName val="BBBG hoan thien"/>
      <sheetName val="VAT 5%"/>
      <sheetName val="The Garden"/>
      <sheetName val="Manor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nor + Villa"/>
      <sheetName val="Villa"/>
      <sheetName val="Manor"/>
      <sheetName val="Manor - chuyen nhuong"/>
      <sheetName val="Manor-chenh lech ty gia"/>
      <sheetName val="Garden"/>
      <sheetName val="Doc checked"/>
      <sheetName val="Tong hop"/>
      <sheetName val="Garden-origin"/>
      <sheetName val="Manor - tinh rui ro"/>
      <sheetName val="Manor - HD 5%"/>
      <sheetName val="Villa-HD 5%"/>
      <sheetName val="Can sua HD+PL"/>
      <sheetName val="BBBG con thieu"/>
      <sheetName val="BBBG hoan thien"/>
      <sheetName val="VAT 5%"/>
      <sheetName val="The Garden"/>
      <sheetName val="Manor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or"/>
      <sheetName val="Garden"/>
      <sheetName val="Villa"/>
    </sheetNames>
    <sheetDataSet>
      <sheetData sheetId="0"/>
      <sheetData sheetId="1" refreshError="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or"/>
      <sheetName val="Garden"/>
      <sheetName val="Villa"/>
    </sheetNames>
    <sheetDataSet>
      <sheetData sheetId="0"/>
      <sheetData sheetId="1" refreshError="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rden-origin"/>
      <sheetName val="Sheet1"/>
      <sheetName val="Manor + Villa"/>
      <sheetName val="Villa"/>
      <sheetName val="Manor"/>
      <sheetName val="Manor - chuyen nhuong"/>
      <sheetName val="Manor-chenh lech ty gia"/>
      <sheetName val="Garden"/>
      <sheetName val="Doc checked"/>
      <sheetName val="Tong hop"/>
      <sheetName val="Manor - tinh rui ro"/>
      <sheetName val="Manor - HD 5%"/>
      <sheetName val="Villa-HD 5%"/>
      <sheetName val="Can sua HD+PL"/>
      <sheetName val="BBBG con thieu"/>
      <sheetName val="BBBG hoan thien"/>
      <sheetName val="VAT 5%"/>
      <sheetName val="The Garden"/>
      <sheetName val="Manor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5"/>
      <sheetName val="T08-Manor"/>
      <sheetName val="T07-Villa"/>
      <sheetName val="T06-Garden"/>
    </sheetNames>
    <sheetDataSet>
      <sheetData sheetId="0" refreshError="1"/>
      <sheetData sheetId="1" refreshError="1"/>
      <sheetData sheetId="2" refreshError="1">
        <row r="1">
          <cell r="B1">
            <v>39355</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VND"/>
      <sheetName val="Data-Vietnamese"/>
      <sheetName val="VCB"/>
      <sheetName val="BIDV 1306"/>
      <sheetName val="BIDV 1306 (2)"/>
      <sheetName val="BIDV 1307"/>
    </sheetNames>
    <sheetDataSet>
      <sheetData sheetId="0" refreshError="1">
        <row r="21">
          <cell r="A21" t="str">
            <v>1</v>
          </cell>
          <cell r="B21" t="str">
            <v>Mét tØ</v>
          </cell>
          <cell r="C21" t="str">
            <v>0</v>
          </cell>
          <cell r="D21" t="str">
            <v>kh«ng tr¨m</v>
          </cell>
          <cell r="E21" t="str">
            <v>0</v>
          </cell>
          <cell r="F21" t="str">
            <v>linh</v>
          </cell>
          <cell r="G21" t="str">
            <v>0</v>
          </cell>
          <cell r="H21" t="str">
            <v>triÖu</v>
          </cell>
          <cell r="I21" t="str">
            <v>0</v>
          </cell>
          <cell r="J21" t="str">
            <v>kh«ng tr¨m</v>
          </cell>
          <cell r="K21" t="str">
            <v>0</v>
          </cell>
          <cell r="L21" t="str">
            <v>lÎ</v>
          </cell>
          <cell r="M21" t="str">
            <v>0</v>
          </cell>
          <cell r="N21" t="str">
            <v>ngh×n</v>
          </cell>
          <cell r="Q21" t="str">
            <v>0</v>
          </cell>
          <cell r="R21" t="str">
            <v>linh</v>
          </cell>
          <cell r="S21" t="str">
            <v>0</v>
          </cell>
          <cell r="T21" t="str">
            <v>®ång ch½n</v>
          </cell>
        </row>
        <row r="22">
          <cell r="A22" t="str">
            <v>2</v>
          </cell>
          <cell r="B22" t="str">
            <v>Hai tØ</v>
          </cell>
          <cell r="C22" t="str">
            <v>1</v>
          </cell>
          <cell r="D22" t="str">
            <v>Mét tr¨m</v>
          </cell>
          <cell r="E22" t="str">
            <v>1</v>
          </cell>
          <cell r="F22" t="str">
            <v>M­êi</v>
          </cell>
          <cell r="G22" t="str">
            <v>1</v>
          </cell>
          <cell r="H22" t="str">
            <v>Mét triÖu</v>
          </cell>
          <cell r="I22" t="str">
            <v>1</v>
          </cell>
          <cell r="J22" t="str">
            <v>Mét tr¨m</v>
          </cell>
          <cell r="K22" t="str">
            <v>1</v>
          </cell>
          <cell r="L22" t="str">
            <v>M­êi</v>
          </cell>
          <cell r="M22" t="str">
            <v>1</v>
          </cell>
          <cell r="N22" t="str">
            <v>Mét ngh×n</v>
          </cell>
          <cell r="Q22" t="str">
            <v>1</v>
          </cell>
          <cell r="R22" t="str">
            <v>M­êi</v>
          </cell>
          <cell r="S22" t="str">
            <v>1</v>
          </cell>
          <cell r="T22" t="str">
            <v>Mèt ®ång</v>
          </cell>
        </row>
        <row r="23">
          <cell r="A23" t="str">
            <v>3</v>
          </cell>
          <cell r="B23" t="str">
            <v>Ba tØ</v>
          </cell>
          <cell r="C23" t="str">
            <v>2</v>
          </cell>
          <cell r="D23" t="str">
            <v>Hai tr¨m</v>
          </cell>
          <cell r="E23" t="str">
            <v>2</v>
          </cell>
          <cell r="F23" t="str">
            <v>Hai m­¬i</v>
          </cell>
          <cell r="G23" t="str">
            <v>2</v>
          </cell>
          <cell r="H23" t="str">
            <v>Hai triÖu</v>
          </cell>
          <cell r="I23" t="str">
            <v>2</v>
          </cell>
          <cell r="J23" t="str">
            <v>Hai tr¨m</v>
          </cell>
          <cell r="K23" t="str">
            <v>2</v>
          </cell>
          <cell r="L23" t="str">
            <v>Hai m­¬i</v>
          </cell>
          <cell r="M23" t="str">
            <v>2</v>
          </cell>
          <cell r="N23" t="str">
            <v>Hai ngh×n</v>
          </cell>
          <cell r="Q23" t="str">
            <v>2</v>
          </cell>
          <cell r="R23" t="str">
            <v>Hai m­¬i</v>
          </cell>
          <cell r="S23" t="str">
            <v>2</v>
          </cell>
          <cell r="T23" t="str">
            <v>Hai ®ång</v>
          </cell>
        </row>
        <row r="24">
          <cell r="A24" t="str">
            <v>4</v>
          </cell>
          <cell r="B24" t="str">
            <v>Bèn tØ</v>
          </cell>
          <cell r="C24" t="str">
            <v>3</v>
          </cell>
          <cell r="D24" t="str">
            <v>Ba tr¨m</v>
          </cell>
          <cell r="E24" t="str">
            <v>3</v>
          </cell>
          <cell r="F24" t="str">
            <v>Ba m­¬i</v>
          </cell>
          <cell r="G24" t="str">
            <v>3</v>
          </cell>
          <cell r="H24" t="str">
            <v>Ba triÖu</v>
          </cell>
          <cell r="I24" t="str">
            <v>3</v>
          </cell>
          <cell r="J24" t="str">
            <v>Ba tr¨m</v>
          </cell>
          <cell r="K24" t="str">
            <v>3</v>
          </cell>
          <cell r="L24" t="str">
            <v>Ba m­¬i</v>
          </cell>
          <cell r="M24" t="str">
            <v>3</v>
          </cell>
          <cell r="N24" t="str">
            <v>Ba ngh×n</v>
          </cell>
          <cell r="Q24" t="str">
            <v>3</v>
          </cell>
          <cell r="R24" t="str">
            <v>Ba m­¬i</v>
          </cell>
          <cell r="S24" t="str">
            <v>3</v>
          </cell>
          <cell r="T24" t="str">
            <v>Ba ®ång</v>
          </cell>
        </row>
        <row r="25">
          <cell r="A25" t="str">
            <v>5</v>
          </cell>
          <cell r="B25" t="str">
            <v>N¨m tØ</v>
          </cell>
          <cell r="C25" t="str">
            <v>4</v>
          </cell>
          <cell r="D25" t="str">
            <v>Bèn tr¨m</v>
          </cell>
          <cell r="E25" t="str">
            <v>4</v>
          </cell>
          <cell r="F25" t="str">
            <v>Bèn m­¬i</v>
          </cell>
          <cell r="G25" t="str">
            <v>4</v>
          </cell>
          <cell r="H25" t="str">
            <v>Bèn triÖu</v>
          </cell>
          <cell r="I25" t="str">
            <v>4</v>
          </cell>
          <cell r="J25" t="str">
            <v>Bèn tr¨m</v>
          </cell>
          <cell r="K25" t="str">
            <v>4</v>
          </cell>
          <cell r="L25" t="str">
            <v>Bèn m­¬i</v>
          </cell>
          <cell r="M25" t="str">
            <v>4</v>
          </cell>
          <cell r="N25" t="str">
            <v>Bèn ngh×n</v>
          </cell>
          <cell r="Q25" t="str">
            <v>4</v>
          </cell>
          <cell r="R25" t="str">
            <v>Bèn m­¬i</v>
          </cell>
          <cell r="S25" t="str">
            <v>4</v>
          </cell>
          <cell r="T25" t="str">
            <v>Bèn ®ång</v>
          </cell>
        </row>
        <row r="26">
          <cell r="A26" t="str">
            <v>6</v>
          </cell>
          <cell r="B26" t="str">
            <v>S¸u tØ</v>
          </cell>
          <cell r="C26" t="str">
            <v>5</v>
          </cell>
          <cell r="D26" t="str">
            <v>N¨m tr¨m</v>
          </cell>
          <cell r="E26" t="str">
            <v>5</v>
          </cell>
          <cell r="F26" t="str">
            <v>N¨m m­¬i</v>
          </cell>
          <cell r="G26" t="str">
            <v>5</v>
          </cell>
          <cell r="H26" t="str">
            <v>N¨m triÖu</v>
          </cell>
          <cell r="I26" t="str">
            <v>5</v>
          </cell>
          <cell r="J26" t="str">
            <v>N¨m tr¨m</v>
          </cell>
          <cell r="K26" t="str">
            <v>5</v>
          </cell>
          <cell r="L26" t="str">
            <v>N¨m m­¬i</v>
          </cell>
          <cell r="M26" t="str">
            <v>5</v>
          </cell>
          <cell r="N26" t="str">
            <v>N¨m ngh×n</v>
          </cell>
          <cell r="Q26" t="str">
            <v>5</v>
          </cell>
          <cell r="R26" t="str">
            <v>N¨m m­¬i</v>
          </cell>
          <cell r="S26" t="str">
            <v>5</v>
          </cell>
          <cell r="T26" t="str">
            <v>N¨m ®ång</v>
          </cell>
        </row>
        <row r="27">
          <cell r="A27" t="str">
            <v>7</v>
          </cell>
          <cell r="B27" t="str">
            <v>B¶y tØ</v>
          </cell>
          <cell r="C27" t="str">
            <v>6</v>
          </cell>
          <cell r="D27" t="str">
            <v>S¸u tr¨m</v>
          </cell>
          <cell r="E27" t="str">
            <v>6</v>
          </cell>
          <cell r="F27" t="str">
            <v>S¸u m­¬i</v>
          </cell>
          <cell r="G27" t="str">
            <v>6</v>
          </cell>
          <cell r="H27" t="str">
            <v>S¸u triÖu</v>
          </cell>
          <cell r="I27" t="str">
            <v>6</v>
          </cell>
          <cell r="J27" t="str">
            <v>S¸u tr¨m</v>
          </cell>
          <cell r="K27" t="str">
            <v>6</v>
          </cell>
          <cell r="L27" t="str">
            <v>S¸u m­¬i</v>
          </cell>
          <cell r="M27" t="str">
            <v>6</v>
          </cell>
          <cell r="N27" t="str">
            <v>S¸u ngh×n</v>
          </cell>
          <cell r="Q27" t="str">
            <v>6</v>
          </cell>
          <cell r="R27" t="str">
            <v>S¸u m­¬i</v>
          </cell>
          <cell r="S27" t="str">
            <v>6</v>
          </cell>
          <cell r="T27" t="str">
            <v>S¸u ®ång</v>
          </cell>
        </row>
        <row r="28">
          <cell r="A28" t="str">
            <v>8</v>
          </cell>
          <cell r="B28" t="str">
            <v>T¸m tØ</v>
          </cell>
          <cell r="C28" t="str">
            <v>7</v>
          </cell>
          <cell r="D28" t="str">
            <v>B¶y tr¨m</v>
          </cell>
          <cell r="E28" t="str">
            <v>7</v>
          </cell>
          <cell r="F28" t="str">
            <v>B¶y m­¬i</v>
          </cell>
          <cell r="G28" t="str">
            <v>7</v>
          </cell>
          <cell r="H28" t="str">
            <v>B¶y triÖu</v>
          </cell>
          <cell r="I28" t="str">
            <v>7</v>
          </cell>
          <cell r="J28" t="str">
            <v>B¶y tr¨m</v>
          </cell>
          <cell r="K28" t="str">
            <v>7</v>
          </cell>
          <cell r="L28" t="str">
            <v>B¶y m­¬i</v>
          </cell>
          <cell r="M28" t="str">
            <v>7</v>
          </cell>
          <cell r="N28" t="str">
            <v>B¶y ngh×n</v>
          </cell>
          <cell r="Q28" t="str">
            <v>7</v>
          </cell>
          <cell r="R28" t="str">
            <v>B¶y m­¬i</v>
          </cell>
          <cell r="S28" t="str">
            <v>7</v>
          </cell>
          <cell r="T28" t="str">
            <v>B¶y ®ång</v>
          </cell>
        </row>
        <row r="29">
          <cell r="A29" t="str">
            <v>9</v>
          </cell>
          <cell r="B29" t="str">
            <v>ChÝn tØ</v>
          </cell>
          <cell r="C29" t="str">
            <v>8</v>
          </cell>
          <cell r="D29" t="str">
            <v>T¸m tr¨m</v>
          </cell>
          <cell r="E29" t="str">
            <v>8</v>
          </cell>
          <cell r="F29" t="str">
            <v>T¸m m­¬i</v>
          </cell>
          <cell r="G29" t="str">
            <v>8</v>
          </cell>
          <cell r="H29" t="str">
            <v>T¸m triÖu</v>
          </cell>
          <cell r="I29" t="str">
            <v>8</v>
          </cell>
          <cell r="J29" t="str">
            <v>T¸m tr¨m</v>
          </cell>
          <cell r="K29" t="str">
            <v>8</v>
          </cell>
          <cell r="L29" t="str">
            <v>T¸m m­¬i</v>
          </cell>
          <cell r="M29" t="str">
            <v>8</v>
          </cell>
          <cell r="N29" t="str">
            <v>T¸m ngh×n</v>
          </cell>
          <cell r="Q29" t="str">
            <v>8</v>
          </cell>
          <cell r="R29" t="str">
            <v>T¸m m­¬i</v>
          </cell>
          <cell r="S29" t="str">
            <v>8</v>
          </cell>
          <cell r="T29" t="str">
            <v>T¸m ®ång</v>
          </cell>
        </row>
        <row r="30">
          <cell r="C30" t="str">
            <v>9</v>
          </cell>
          <cell r="D30" t="str">
            <v>ChÝn tr¨m</v>
          </cell>
          <cell r="E30" t="str">
            <v>9</v>
          </cell>
          <cell r="F30" t="str">
            <v>ChÝn m­¬i</v>
          </cell>
          <cell r="G30" t="str">
            <v>9</v>
          </cell>
          <cell r="H30" t="str">
            <v>ChÝn triÖu</v>
          </cell>
          <cell r="I30" t="str">
            <v>9</v>
          </cell>
          <cell r="J30" t="str">
            <v>ChÝn tr¨m</v>
          </cell>
          <cell r="K30" t="str">
            <v>9</v>
          </cell>
          <cell r="L30" t="str">
            <v>ChÝn m­¬i</v>
          </cell>
          <cell r="M30" t="str">
            <v>9</v>
          </cell>
          <cell r="N30" t="str">
            <v>ChÝn ngh×n</v>
          </cell>
          <cell r="Q30" t="str">
            <v>9</v>
          </cell>
          <cell r="R30" t="str">
            <v>ChÝn m­¬i</v>
          </cell>
          <cell r="S30" t="str">
            <v>9</v>
          </cell>
          <cell r="T30" t="str">
            <v>ChÝn ®ång</v>
          </cell>
        </row>
      </sheetData>
      <sheetData sheetId="1" refreshError="1"/>
      <sheetData sheetId="2" refreshError="1"/>
      <sheetData sheetId="3" refreshError="1"/>
      <sheetData sheetId="4" refreshError="1"/>
      <sheetData sheetId="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Dec1"/>
      <sheetName val="Sheet1"/>
      <sheetName val="Total"/>
      <sheetName val="MN-AR0207"/>
      <sheetName val="BIDV.0207"/>
      <sheetName val="TheVilla-AR0207"/>
      <sheetName val="Leasing-0207"/>
      <sheetName val="TG-AR0207"/>
      <sheetName val="BIDV-TG0107"/>
      <sheetName val="Other"/>
    </sheetNames>
    <sheetDataSet>
      <sheetData sheetId="0" refreshError="1"/>
      <sheetData sheetId="1"/>
      <sheetData sheetId="2"/>
      <sheetData sheetId="3" refreshError="1"/>
      <sheetData sheetId="4"/>
      <sheetData sheetId="5" refreshError="1"/>
      <sheetData sheetId="6"/>
      <sheetData sheetId="7" refreshError="1"/>
      <sheetData sheetId="8"/>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Dec1"/>
      <sheetName val="Sheet1"/>
      <sheetName val="Total"/>
      <sheetName val="MN-AR0207"/>
      <sheetName val="BIDV.0207"/>
      <sheetName val="TheVilla-AR0207"/>
      <sheetName val="Leasing-0207"/>
      <sheetName val="TG-AR0207"/>
      <sheetName val="BIDV-TG0107"/>
      <sheetName val="Other"/>
    </sheetNames>
    <sheetDataSet>
      <sheetData sheetId="0" refreshError="1"/>
      <sheetData sheetId="1"/>
      <sheetData sheetId="2"/>
      <sheetData sheetId="3" refreshError="1"/>
      <sheetData sheetId="4"/>
      <sheetData sheetId="5" refreshError="1"/>
      <sheetData sheetId="6"/>
      <sheetData sheetId="7" refreshError="1"/>
      <sheetData sheetId="8"/>
      <sheetData sheetId="9" refreshError="1"/>
      <sheetData sheetId="1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Dec1"/>
      <sheetName val="Sheet1"/>
      <sheetName val="Total"/>
      <sheetName val="MN-AR0207"/>
      <sheetName val="BIDV.0207"/>
      <sheetName val="TheVilla-AR0207"/>
      <sheetName val="Leasing-0207"/>
      <sheetName val="TG-AR0207"/>
      <sheetName val="BIDV-TG0107"/>
      <sheetName val="Other"/>
    </sheetNames>
    <sheetDataSet>
      <sheetData sheetId="0" refreshError="1"/>
      <sheetData sheetId="1"/>
      <sheetData sheetId="2"/>
      <sheetData sheetId="3" refreshError="1"/>
      <sheetData sheetId="4"/>
      <sheetData sheetId="5" refreshError="1"/>
      <sheetData sheetId="6"/>
      <sheetData sheetId="7" refreshError="1"/>
      <sheetData sheetId="8"/>
      <sheetData sheetId="9" refreshError="1"/>
      <sheetData sheetId="1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vnd"/>
      <definedName name="vnd_us"/>
    </definedNames>
    <sheetDataSet>
      <sheetData sheetId="0"/>
      <sheetData sheetId="1"/>
      <sheetData sheetId="2"/>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 PDV"/>
      <sheetName val="tien nuoc"/>
      <sheetName val="KL PDV"/>
      <sheetName val="KL Nuoc"/>
      <sheetName val="List chuẩn"/>
      <sheetName val="List chuẩn (code moi)"/>
      <sheetName val="List"/>
      <sheetName val="Sheet1"/>
      <sheetName val="Sheet2"/>
      <sheetName val="Sheet3"/>
    </sheetNames>
    <sheetDataSet>
      <sheetData sheetId="0"/>
      <sheetData sheetId="1"/>
      <sheetData sheetId="2"/>
      <sheetData sheetId="3"/>
      <sheetData sheetId="4">
        <row r="2">
          <cell r="B2" t="str">
            <v>B1001</v>
          </cell>
          <cell r="C2">
            <v>1406110649</v>
          </cell>
          <cell r="D2" t="str">
            <v>Nguyễn Thị Kim Chi</v>
          </cell>
        </row>
        <row r="3">
          <cell r="C3">
            <v>1406110650</v>
          </cell>
          <cell r="D3" t="str">
            <v>Ngô Minh Giang</v>
          </cell>
        </row>
        <row r="4">
          <cell r="C4">
            <v>1406110651</v>
          </cell>
          <cell r="D4" t="str">
            <v>Phùng Xuân Hà</v>
          </cell>
        </row>
        <row r="5">
          <cell r="C5">
            <v>1406111656</v>
          </cell>
          <cell r="D5" t="str">
            <v>Phạm Việt Tuấn</v>
          </cell>
        </row>
        <row r="6">
          <cell r="C6">
            <v>1406110653</v>
          </cell>
          <cell r="D6" t="str">
            <v>Hoàng Nam Tiến</v>
          </cell>
        </row>
        <row r="7">
          <cell r="C7">
            <v>1406111657</v>
          </cell>
          <cell r="D7" t="str">
            <v>Trần Vĩnh Thành</v>
          </cell>
        </row>
        <row r="8">
          <cell r="C8">
            <v>1406110504</v>
          </cell>
          <cell r="D8" t="str">
            <v>Khuất Quang Mậu</v>
          </cell>
        </row>
        <row r="9">
          <cell r="C9">
            <v>1406111658</v>
          </cell>
          <cell r="D9" t="str">
            <v>Nguyễn Đức Minh</v>
          </cell>
        </row>
        <row r="10">
          <cell r="C10">
            <v>1406110506</v>
          </cell>
          <cell r="D10" t="str">
            <v>Bùi Thành Chung</v>
          </cell>
        </row>
        <row r="11">
          <cell r="C11">
            <v>1406110507</v>
          </cell>
          <cell r="D11" t="str">
            <v>Nguyễn Trường Sơn</v>
          </cell>
        </row>
        <row r="12">
          <cell r="C12">
            <v>1406110508</v>
          </cell>
          <cell r="D12" t="str">
            <v>Trần Thị Trình</v>
          </cell>
        </row>
        <row r="13">
          <cell r="C13">
            <v>1406110509</v>
          </cell>
          <cell r="D13" t="str">
            <v>Nguyễn Thụ</v>
          </cell>
        </row>
        <row r="14">
          <cell r="C14">
            <v>1406110510</v>
          </cell>
          <cell r="D14" t="str">
            <v>Lê Thị Liên</v>
          </cell>
        </row>
        <row r="15">
          <cell r="C15">
            <v>1406110511</v>
          </cell>
          <cell r="D15" t="str">
            <v>Trần Hữu Thùy</v>
          </cell>
        </row>
        <row r="16">
          <cell r="C16">
            <v>1406110512</v>
          </cell>
          <cell r="D16" t="str">
            <v>Nguyễn Tuấn  Anh</v>
          </cell>
        </row>
        <row r="17">
          <cell r="C17">
            <v>1406111489</v>
          </cell>
          <cell r="D17" t="str">
            <v>Nguyễn Thị Cưu</v>
          </cell>
        </row>
        <row r="18">
          <cell r="C18">
            <v>1406110513</v>
          </cell>
          <cell r="D18" t="str">
            <v>Lê Thị Liên</v>
          </cell>
        </row>
        <row r="19">
          <cell r="C19">
            <v>1406110514</v>
          </cell>
          <cell r="D19" t="str">
            <v>Trần Hữu Thùy</v>
          </cell>
        </row>
        <row r="20">
          <cell r="C20">
            <v>1406111455</v>
          </cell>
          <cell r="D20" t="str">
            <v>Bùi Đình Hưng</v>
          </cell>
        </row>
        <row r="21">
          <cell r="C21">
            <v>1406111659</v>
          </cell>
          <cell r="D21" t="str">
            <v>Thân Hoàng</v>
          </cell>
        </row>
        <row r="22">
          <cell r="C22">
            <v>1406110516</v>
          </cell>
          <cell r="D22" t="str">
            <v>Lê Thị Phương</v>
          </cell>
        </row>
        <row r="23">
          <cell r="C23">
            <v>1406110517</v>
          </cell>
          <cell r="D23" t="str">
            <v>Bùi Đình Hưng</v>
          </cell>
        </row>
        <row r="24">
          <cell r="C24">
            <v>1406110518</v>
          </cell>
          <cell r="D24" t="str">
            <v>Nguyễn Thị Thu Yến</v>
          </cell>
        </row>
        <row r="25">
          <cell r="C25">
            <v>1406111660</v>
          </cell>
          <cell r="D25" t="str">
            <v>Nguyễn Tuấn Anh</v>
          </cell>
        </row>
        <row r="26">
          <cell r="C26">
            <v>1406110520</v>
          </cell>
          <cell r="D26" t="str">
            <v>Dương Duy Linh</v>
          </cell>
        </row>
        <row r="27">
          <cell r="C27">
            <v>1406111373</v>
          </cell>
          <cell r="D27" t="str">
            <v>Đỗ Việt Quang</v>
          </cell>
        </row>
        <row r="28">
          <cell r="C28">
            <v>1406111661</v>
          </cell>
          <cell r="D28" t="str">
            <v>Nguyễn Thị Tính</v>
          </cell>
        </row>
        <row r="29">
          <cell r="C29">
            <v>1406111499</v>
          </cell>
          <cell r="D29" t="str">
            <v>Đặng Hồng Ngọc</v>
          </cell>
        </row>
        <row r="30">
          <cell r="C30">
            <v>1406110522</v>
          </cell>
          <cell r="D30" t="str">
            <v>Đoàn Thị Thái Yên</v>
          </cell>
        </row>
        <row r="31">
          <cell r="C31">
            <v>1406110523</v>
          </cell>
          <cell r="D31" t="str">
            <v>Nguyễn Thị Hoa My</v>
          </cell>
        </row>
        <row r="32">
          <cell r="C32">
            <v>1406110524</v>
          </cell>
          <cell r="D32" t="str">
            <v>Ngô Thanh</v>
          </cell>
        </row>
        <row r="33">
          <cell r="C33">
            <v>1406111662</v>
          </cell>
          <cell r="D33" t="str">
            <v>Nguyễn Thị Ngọc Anh</v>
          </cell>
        </row>
        <row r="34">
          <cell r="C34">
            <v>1406110526</v>
          </cell>
          <cell r="D34" t="str">
            <v>Phạm Hoàng Giang</v>
          </cell>
        </row>
        <row r="35">
          <cell r="C35">
            <v>1406111663</v>
          </cell>
          <cell r="D35" t="str">
            <v>Trần Hùng Giang</v>
          </cell>
        </row>
        <row r="36">
          <cell r="C36">
            <v>1406110528</v>
          </cell>
          <cell r="D36" t="str">
            <v>Hoàng Thị Thu Hương</v>
          </cell>
        </row>
        <row r="37">
          <cell r="C37">
            <v>1406111664</v>
          </cell>
          <cell r="D37" t="str">
            <v>Trương Hải Tùng</v>
          </cell>
        </row>
        <row r="38">
          <cell r="C38">
            <v>1406110530</v>
          </cell>
          <cell r="D38" t="str">
            <v>Phạm Văn Bảy</v>
          </cell>
        </row>
        <row r="39">
          <cell r="C39">
            <v>1406111536</v>
          </cell>
          <cell r="D39" t="str">
            <v xml:space="preserve">Trần Thị Hưng </v>
          </cell>
        </row>
        <row r="40">
          <cell r="C40">
            <v>1406110069</v>
          </cell>
          <cell r="D40" t="str">
            <v>Đặng Thái Hồng / Phan Ngọc Anh</v>
          </cell>
        </row>
        <row r="41">
          <cell r="C41">
            <v>1406110070</v>
          </cell>
          <cell r="D41" t="str">
            <v>Nguyễn Thu Hằng</v>
          </cell>
        </row>
        <row r="42">
          <cell r="C42">
            <v>1406110533</v>
          </cell>
          <cell r="D42" t="str">
            <v>Đặng Thị Ngọc Dung</v>
          </cell>
        </row>
        <row r="43">
          <cell r="C43">
            <v>1406111665</v>
          </cell>
          <cell r="D43" t="str">
            <v>Nguyễn Thị Lan Hương</v>
          </cell>
        </row>
        <row r="44">
          <cell r="C44">
            <v>1406110073</v>
          </cell>
          <cell r="D44" t="str">
            <v>Phạm Hà Duy Linh</v>
          </cell>
        </row>
        <row r="45">
          <cell r="C45">
            <v>1406111666</v>
          </cell>
          <cell r="D45" t="str">
            <v>Đặng Thị Phương Thanh</v>
          </cell>
        </row>
        <row r="46">
          <cell r="C46">
            <v>1406111667</v>
          </cell>
          <cell r="D46" t="str">
            <v>Nguyễn Thị Cúc</v>
          </cell>
        </row>
        <row r="47">
          <cell r="C47">
            <v>1406110538</v>
          </cell>
          <cell r="D47" t="str">
            <v>Nguyễn Linh Chi</v>
          </cell>
        </row>
        <row r="48">
          <cell r="C48">
            <v>1406111668</v>
          </cell>
          <cell r="D48" t="str">
            <v>Đỗ Vân Anh</v>
          </cell>
        </row>
        <row r="49">
          <cell r="C49">
            <v>1406110540</v>
          </cell>
          <cell r="D49" t="str">
            <v>Nguyễn Thị Thu Hà</v>
          </cell>
        </row>
        <row r="50">
          <cell r="C50">
            <v>1406110541</v>
          </cell>
          <cell r="D50" t="str">
            <v>Nguyễn Thị Hương Giang</v>
          </cell>
        </row>
        <row r="51">
          <cell r="C51">
            <v>1406110542</v>
          </cell>
          <cell r="D51" t="str">
            <v>Nguyễn Văn Thiện</v>
          </cell>
        </row>
        <row r="52">
          <cell r="C52">
            <v>1406110543</v>
          </cell>
          <cell r="D52" t="str">
            <v>Dương Quỳnh Hoa</v>
          </cell>
        </row>
        <row r="53">
          <cell r="C53">
            <v>1406111637</v>
          </cell>
          <cell r="D53" t="str">
            <v>Nguyễn Thúy Hằng</v>
          </cell>
        </row>
        <row r="54">
          <cell r="C54">
            <v>1406110544</v>
          </cell>
          <cell r="D54" t="str">
            <v>Trần Bình Giang</v>
          </cell>
        </row>
        <row r="55">
          <cell r="C55">
            <v>1406110545</v>
          </cell>
          <cell r="D55" t="str">
            <v>Lê Minh Tuấn</v>
          </cell>
        </row>
        <row r="56">
          <cell r="C56">
            <v>1406110546</v>
          </cell>
          <cell r="D56" t="str">
            <v>Dương Hải Hưng</v>
          </cell>
        </row>
        <row r="57">
          <cell r="C57">
            <v>1406111520</v>
          </cell>
          <cell r="D57" t="str">
            <v>Nguyễn Thị Hồng Vân</v>
          </cell>
        </row>
        <row r="58">
          <cell r="C58">
            <v>1406110548</v>
          </cell>
          <cell r="D58" t="str">
            <v>Bùi Đường Nghiêu</v>
          </cell>
        </row>
        <row r="59">
          <cell r="C59">
            <v>1406110549</v>
          </cell>
          <cell r="D59" t="str">
            <v>Trần Thị Thoa</v>
          </cell>
        </row>
        <row r="60">
          <cell r="C60">
            <v>1406110550</v>
          </cell>
          <cell r="D60" t="str">
            <v>Lê Thị Ngọc Oanh</v>
          </cell>
        </row>
        <row r="61">
          <cell r="C61">
            <v>1406110551</v>
          </cell>
          <cell r="D61" t="str">
            <v>Nguyễn Văn Hòa</v>
          </cell>
        </row>
        <row r="62">
          <cell r="C62">
            <v>1406111669</v>
          </cell>
          <cell r="D62" t="str">
            <v>Nguyễn Đức Hợp</v>
          </cell>
        </row>
        <row r="63">
          <cell r="C63">
            <v>1406111592</v>
          </cell>
          <cell r="D63" t="str">
            <v>Nguyễn Thế Anh</v>
          </cell>
        </row>
        <row r="64">
          <cell r="C64">
            <v>1406110553</v>
          </cell>
          <cell r="D64" t="str">
            <v>Đỗ Việt Quang</v>
          </cell>
        </row>
        <row r="65">
          <cell r="C65">
            <v>1406111670</v>
          </cell>
          <cell r="D65" t="str">
            <v>Nguyễn Thảo Linh</v>
          </cell>
        </row>
        <row r="66">
          <cell r="C66">
            <v>1406110555</v>
          </cell>
          <cell r="D66" t="str">
            <v>Nguyễn Bỉnh Khiêm</v>
          </cell>
        </row>
        <row r="67">
          <cell r="C67">
            <v>1406110556</v>
          </cell>
          <cell r="D67" t="str">
            <v>Lê Mai Anh</v>
          </cell>
        </row>
        <row r="68">
          <cell r="C68">
            <v>1406110557</v>
          </cell>
          <cell r="D68" t="str">
            <v>Nguyễn Thanh Bình</v>
          </cell>
        </row>
        <row r="69">
          <cell r="C69">
            <v>1406110558</v>
          </cell>
          <cell r="D69" t="str">
            <v>Phạm Hoàng Ngân</v>
          </cell>
        </row>
        <row r="70">
          <cell r="C70">
            <v>1406110559</v>
          </cell>
          <cell r="D70" t="str">
            <v>Đinh Việt Anh</v>
          </cell>
        </row>
        <row r="71">
          <cell r="C71">
            <v>1406111671</v>
          </cell>
          <cell r="D71" t="str">
            <v>Trần Đức Tuấn</v>
          </cell>
        </row>
        <row r="72">
          <cell r="C72">
            <v>1406110561</v>
          </cell>
          <cell r="D72" t="str">
            <v>Đỗ Việt Hùng</v>
          </cell>
        </row>
        <row r="73">
          <cell r="C73">
            <v>1406111672</v>
          </cell>
          <cell r="D73" t="str">
            <v>Đào Hiền Chi</v>
          </cell>
        </row>
        <row r="74">
          <cell r="C74">
            <v>1406110563</v>
          </cell>
          <cell r="D74" t="str">
            <v>Nguyễn Phạm Thu Hương Trang</v>
          </cell>
        </row>
        <row r="75">
          <cell r="C75">
            <v>1406110101</v>
          </cell>
          <cell r="D75" t="str">
            <v>Nguyễn Thị Minh Nguyệt</v>
          </cell>
        </row>
        <row r="76">
          <cell r="C76">
            <v>1406110565</v>
          </cell>
          <cell r="D76" t="str">
            <v>Nguyễn Thị Kim Thanh</v>
          </cell>
        </row>
        <row r="77">
          <cell r="C77">
            <v>1406111490</v>
          </cell>
          <cell r="D77" t="str">
            <v>Nguyễn Xuân Phúc</v>
          </cell>
        </row>
        <row r="78">
          <cell r="C78">
            <v>1406110566</v>
          </cell>
          <cell r="D78" t="str">
            <v>Nguyễn Thị Hạnh</v>
          </cell>
        </row>
        <row r="79">
          <cell r="C79">
            <v>1406110567</v>
          </cell>
          <cell r="D79" t="str">
            <v>Nguyễn Thị Đào</v>
          </cell>
        </row>
        <row r="80">
          <cell r="C80">
            <v>1406110568</v>
          </cell>
          <cell r="D80" t="str">
            <v>Phan Thu Giang</v>
          </cell>
        </row>
        <row r="81">
          <cell r="C81">
            <v>1406110569</v>
          </cell>
          <cell r="D81" t="str">
            <v>Nguyễn Thi Cát Nhật</v>
          </cell>
        </row>
        <row r="82">
          <cell r="C82">
            <v>1406110570</v>
          </cell>
          <cell r="D82" t="str">
            <v>Lê Văn Khoan</v>
          </cell>
        </row>
        <row r="83">
          <cell r="C83">
            <v>1406110571</v>
          </cell>
          <cell r="D83" t="str">
            <v>Phạm Hoàng Hà</v>
          </cell>
        </row>
        <row r="84">
          <cell r="C84">
            <v>1406110572</v>
          </cell>
          <cell r="D84" t="str">
            <v>Trần Thị Hạnh</v>
          </cell>
        </row>
        <row r="85">
          <cell r="C85">
            <v>1406110573</v>
          </cell>
          <cell r="D85" t="str">
            <v>Nguyễn Trịnh Nhật Anh</v>
          </cell>
        </row>
        <row r="86">
          <cell r="C86">
            <v>1406110574</v>
          </cell>
          <cell r="D86" t="str">
            <v>Đinh Thi Hồng Châm</v>
          </cell>
        </row>
        <row r="87">
          <cell r="C87">
            <v>1406111639</v>
          </cell>
          <cell r="D87" t="str">
            <v>Vũ Thị Khánh Hà</v>
          </cell>
        </row>
        <row r="88">
          <cell r="C88">
            <v>1406110575</v>
          </cell>
          <cell r="D88" t="str">
            <v>Nguyễn Bích Thủy</v>
          </cell>
        </row>
        <row r="89">
          <cell r="C89">
            <v>1406110576</v>
          </cell>
          <cell r="D89" t="str">
            <v>Đặng Minh Phương</v>
          </cell>
        </row>
        <row r="90">
          <cell r="C90">
            <v>1406110577</v>
          </cell>
          <cell r="D90" t="str">
            <v>Nguyễn Thị Thủy</v>
          </cell>
        </row>
        <row r="91">
          <cell r="C91">
            <v>1406110578</v>
          </cell>
          <cell r="D91" t="str">
            <v>Phạm Thị Hồng Minh</v>
          </cell>
        </row>
        <row r="92">
          <cell r="C92">
            <v>1406110579</v>
          </cell>
          <cell r="D92" t="str">
            <v>Vũ  Thị Chuông</v>
          </cell>
        </row>
        <row r="93">
          <cell r="C93">
            <v>1406110580</v>
          </cell>
          <cell r="D93" t="str">
            <v>Lê Thị Hoa</v>
          </cell>
        </row>
        <row r="94">
          <cell r="C94">
            <v>1406110581</v>
          </cell>
          <cell r="D94" t="str">
            <v>Nguyễn Thị Hoa</v>
          </cell>
        </row>
        <row r="95">
          <cell r="C95">
            <v>1406111448</v>
          </cell>
          <cell r="D95" t="str">
            <v>Vương Quân Ngọc</v>
          </cell>
        </row>
        <row r="96">
          <cell r="C96">
            <v>1406111673</v>
          </cell>
          <cell r="D96" t="str">
            <v>Phạm Văn Côi/ Lê Thị Thanh</v>
          </cell>
        </row>
        <row r="97">
          <cell r="C97">
            <v>1406111674</v>
          </cell>
          <cell r="D97" t="str">
            <v>Vũ Văn Tiến</v>
          </cell>
        </row>
        <row r="98">
          <cell r="C98">
            <v>1406110120</v>
          </cell>
          <cell r="D98" t="str">
            <v>Điền Kiều Hồng Hạnh</v>
          </cell>
        </row>
        <row r="99">
          <cell r="C99">
            <v>1406110585</v>
          </cell>
          <cell r="D99" t="str">
            <v>Phạm Thị Tuyết Mai</v>
          </cell>
        </row>
        <row r="100">
          <cell r="C100">
            <v>1406110586</v>
          </cell>
          <cell r="D100" t="str">
            <v>Vũ Tất Vương</v>
          </cell>
        </row>
        <row r="101">
          <cell r="C101">
            <v>1406111425</v>
          </cell>
          <cell r="D101" t="str">
            <v>Nguyễn Thị Thu Hà</v>
          </cell>
        </row>
        <row r="102">
          <cell r="C102">
            <v>1406110587</v>
          </cell>
          <cell r="D102" t="str">
            <v>Nguyễn Thanh Thuỷ</v>
          </cell>
        </row>
        <row r="103">
          <cell r="C103">
            <v>1406110588</v>
          </cell>
          <cell r="D103" t="str">
            <v>Phạm Khánh Sơn</v>
          </cell>
        </row>
        <row r="104">
          <cell r="C104">
            <v>1406110589</v>
          </cell>
          <cell r="D104" t="str">
            <v>Nguyễn Hồng Hải / Nguyễn Thị Thanh Lịch</v>
          </cell>
        </row>
        <row r="105">
          <cell r="C105">
            <v>1406110590</v>
          </cell>
          <cell r="D105" t="str">
            <v>Nguyễn Tiến Lập / Nguyễn Hương Ly</v>
          </cell>
        </row>
        <row r="106">
          <cell r="C106">
            <v>1406110591</v>
          </cell>
          <cell r="D106" t="str">
            <v>Lương Sỹ Pháp</v>
          </cell>
        </row>
        <row r="107">
          <cell r="C107">
            <v>1406110592</v>
          </cell>
          <cell r="D107" t="str">
            <v>Nguyễn Chí Chung</v>
          </cell>
        </row>
        <row r="108">
          <cell r="C108">
            <v>1406110593</v>
          </cell>
          <cell r="D108" t="str">
            <v>Trần Thị Huệ</v>
          </cell>
        </row>
        <row r="109">
          <cell r="C109">
            <v>1406110594</v>
          </cell>
          <cell r="D109" t="str">
            <v>An Thúy Nga</v>
          </cell>
        </row>
        <row r="110">
          <cell r="C110">
            <v>1406111005</v>
          </cell>
          <cell r="D110" t="str">
            <v>Phạm Văn Sinh</v>
          </cell>
        </row>
        <row r="111">
          <cell r="C111">
            <v>1406111675</v>
          </cell>
          <cell r="D111" t="str">
            <v>Lê Thị Vượng</v>
          </cell>
        </row>
        <row r="112">
          <cell r="C112">
            <v>1406110597</v>
          </cell>
          <cell r="D112" t="str">
            <v>Nguyễn Thái Dương</v>
          </cell>
        </row>
        <row r="113">
          <cell r="C113">
            <v>1406111676</v>
          </cell>
          <cell r="D113" t="str">
            <v>Nguyễn Thị Hiên</v>
          </cell>
        </row>
        <row r="114">
          <cell r="C114">
            <v>1406111450</v>
          </cell>
          <cell r="D114" t="str">
            <v>Lưu Quang Dũng</v>
          </cell>
        </row>
        <row r="115">
          <cell r="C115">
            <v>1406110599</v>
          </cell>
          <cell r="D115" t="str">
            <v>Nguyễn Thị Minh Nguyệt</v>
          </cell>
        </row>
        <row r="116">
          <cell r="C116">
            <v>1406110600</v>
          </cell>
          <cell r="D116" t="str">
            <v>Trần Ngọc Sang/ Phạm Thị Thu Hà</v>
          </cell>
        </row>
        <row r="117">
          <cell r="C117">
            <v>1406110601</v>
          </cell>
          <cell r="D117" t="str">
            <v>Nguyễn Thụ</v>
          </cell>
        </row>
        <row r="118">
          <cell r="C118">
            <v>1406110602</v>
          </cell>
          <cell r="D118" t="str">
            <v>Lê Thị Bạch Tuyết</v>
          </cell>
        </row>
        <row r="119">
          <cell r="C119">
            <v>1406111677</v>
          </cell>
          <cell r="D119" t="str">
            <v>Lê Thu Vân</v>
          </cell>
        </row>
        <row r="120">
          <cell r="C120">
            <v>1406110604</v>
          </cell>
          <cell r="D120" t="str">
            <v>Phan Văn Kha</v>
          </cell>
        </row>
        <row r="121">
          <cell r="C121">
            <v>1406111678</v>
          </cell>
          <cell r="D121" t="str">
            <v>Đoàn Thị Hằng</v>
          </cell>
        </row>
        <row r="122">
          <cell r="C122">
            <v>1406110606</v>
          </cell>
          <cell r="D122" t="str">
            <v>Nguyễn Ngọc Châu</v>
          </cell>
        </row>
        <row r="123">
          <cell r="C123">
            <v>1406110607</v>
          </cell>
          <cell r="D123" t="str">
            <v>Phạm Thanh Bình</v>
          </cell>
        </row>
        <row r="124">
          <cell r="C124">
            <v>1406110608</v>
          </cell>
          <cell r="D124" t="str">
            <v>Phạm Thị Yến</v>
          </cell>
        </row>
        <row r="125">
          <cell r="C125">
            <v>1406111461</v>
          </cell>
          <cell r="D125" t="str">
            <v>Dương Thị Vân Anh</v>
          </cell>
        </row>
        <row r="126">
          <cell r="C126">
            <v>1406110609</v>
          </cell>
          <cell r="D126" t="str">
            <v>Dương Thị Đoan</v>
          </cell>
        </row>
        <row r="127">
          <cell r="C127">
            <v>1406110610</v>
          </cell>
          <cell r="D127" t="str">
            <v>Lê Nhân Phượng</v>
          </cell>
        </row>
        <row r="128">
          <cell r="C128">
            <v>1406110611</v>
          </cell>
          <cell r="D128" t="str">
            <v>Nguyễn Văn Giáp</v>
          </cell>
        </row>
        <row r="129">
          <cell r="C129">
            <v>1406110612</v>
          </cell>
          <cell r="D129" t="str">
            <v>Nguyễn Ngọc Trân</v>
          </cell>
        </row>
        <row r="130">
          <cell r="C130">
            <v>1406110613</v>
          </cell>
          <cell r="D130" t="str">
            <v>Hà Hồng Thắng</v>
          </cell>
        </row>
        <row r="131">
          <cell r="C131">
            <v>1406110614</v>
          </cell>
          <cell r="D131" t="str">
            <v>Phan Lê Thu Hằng</v>
          </cell>
        </row>
        <row r="132">
          <cell r="C132">
            <v>1406110615</v>
          </cell>
          <cell r="D132" t="str">
            <v>Nguyễn  Thị Thanh Hà</v>
          </cell>
        </row>
        <row r="133">
          <cell r="C133">
            <v>1406110616</v>
          </cell>
          <cell r="D133" t="str">
            <v>Trần Ngọc</v>
          </cell>
        </row>
        <row r="134">
          <cell r="C134">
            <v>1406110617</v>
          </cell>
          <cell r="D134" t="str">
            <v>Nguyễn Đức</v>
          </cell>
        </row>
        <row r="135">
          <cell r="C135">
            <v>1406110618</v>
          </cell>
          <cell r="D135" t="str">
            <v>Lưu Kim Thư</v>
          </cell>
        </row>
        <row r="136">
          <cell r="C136">
            <v>1406110154</v>
          </cell>
          <cell r="D136" t="str">
            <v>Lưu Thị Hồng Nhung</v>
          </cell>
        </row>
        <row r="137">
          <cell r="C137">
            <v>1406110620</v>
          </cell>
          <cell r="D137" t="str">
            <v>Lưu Thị Hồng Nhung</v>
          </cell>
        </row>
        <row r="138">
          <cell r="C138">
            <v>1406111595</v>
          </cell>
          <cell r="D138" t="str">
            <v>Lưu Thị Hồng Nhung</v>
          </cell>
        </row>
        <row r="139">
          <cell r="C139">
            <v>1406110621</v>
          </cell>
          <cell r="D139" t="str">
            <v>Hoàng Anh Tuấn</v>
          </cell>
        </row>
        <row r="140">
          <cell r="C140">
            <v>1406110622</v>
          </cell>
          <cell r="D140" t="str">
            <v>Thang Đức Thắng</v>
          </cell>
        </row>
        <row r="141">
          <cell r="C141">
            <v>1406110623</v>
          </cell>
          <cell r="D141" t="str">
            <v>Nguyễn Hữu Chung</v>
          </cell>
        </row>
        <row r="142">
          <cell r="C142">
            <v>1406111679</v>
          </cell>
          <cell r="D142" t="str">
            <v>Nguyễn Thanh Diệu Linh</v>
          </cell>
        </row>
        <row r="143">
          <cell r="C143">
            <v>1406111031</v>
          </cell>
          <cell r="D143" t="str">
            <v>Trần Thị Thu Hằng</v>
          </cell>
        </row>
        <row r="144">
          <cell r="C144">
            <v>1406110626</v>
          </cell>
          <cell r="D144" t="str">
            <v>Trần Thị Thu Hằng</v>
          </cell>
        </row>
        <row r="145">
          <cell r="C145">
            <v>1406111033</v>
          </cell>
          <cell r="D145" t="str">
            <v>Nguyễn Linh Ngọc/ Nguyễn Hoài Anh</v>
          </cell>
        </row>
        <row r="146">
          <cell r="C146">
            <v>1406111680</v>
          </cell>
          <cell r="D146" t="str">
            <v>Nguyễn Văn Phượng</v>
          </cell>
        </row>
        <row r="147">
          <cell r="C147">
            <v>1406111681</v>
          </cell>
          <cell r="D147" t="str">
            <v>Nguyễn Ngọc Tân</v>
          </cell>
        </row>
        <row r="148">
          <cell r="C148">
            <v>1406111682</v>
          </cell>
          <cell r="D148" t="str">
            <v>Nguyễn Linh Giang</v>
          </cell>
        </row>
        <row r="149">
          <cell r="C149">
            <v>1406111641</v>
          </cell>
          <cell r="D149" t="str">
            <v>Nguyễn Văn Phượng</v>
          </cell>
        </row>
        <row r="150">
          <cell r="C150">
            <v>1406110631</v>
          </cell>
          <cell r="D150" t="str">
            <v>Nguyễn Hữu Thành</v>
          </cell>
        </row>
        <row r="151">
          <cell r="C151">
            <v>1406111683</v>
          </cell>
          <cell r="D151" t="str">
            <v>Võ Thu Hương</v>
          </cell>
        </row>
        <row r="152">
          <cell r="C152">
            <v>1406110633</v>
          </cell>
          <cell r="D152" t="str">
            <v>Nguyễn Việt Dũng</v>
          </cell>
        </row>
        <row r="153">
          <cell r="C153">
            <v>1406110634</v>
          </cell>
          <cell r="D153" t="str">
            <v>Hoàng Tuấn Minh</v>
          </cell>
        </row>
        <row r="154">
          <cell r="C154">
            <v>1406110635</v>
          </cell>
          <cell r="D154" t="str">
            <v>Nguyễn Hữu Thanh</v>
          </cell>
        </row>
        <row r="155">
          <cell r="C155">
            <v>1406110636</v>
          </cell>
          <cell r="D155" t="str">
            <v>Kiều Thu Ngọc</v>
          </cell>
        </row>
        <row r="156">
          <cell r="C156">
            <v>1406110637</v>
          </cell>
          <cell r="D156" t="str">
            <v>ARMAND CLAUDE</v>
          </cell>
        </row>
        <row r="157">
          <cell r="C157">
            <v>1406110638</v>
          </cell>
          <cell r="D157" t="str">
            <v>Nguyễn Thanh Tâm</v>
          </cell>
        </row>
        <row r="158">
          <cell r="C158">
            <v>1406110639</v>
          </cell>
          <cell r="D158" t="str">
            <v>Trần Điền</v>
          </cell>
        </row>
        <row r="159">
          <cell r="C159">
            <v>1406110640</v>
          </cell>
          <cell r="D159" t="str">
            <v>Nguyễn Thanh Bình</v>
          </cell>
        </row>
        <row r="160">
          <cell r="C160">
            <v>1406110641</v>
          </cell>
          <cell r="D160" t="str">
            <v>Nguyễn Ngọc Toàn</v>
          </cell>
        </row>
        <row r="161">
          <cell r="C161">
            <v>1406111684</v>
          </cell>
          <cell r="D161" t="str">
            <v>Đinh Văn Mạnh</v>
          </cell>
        </row>
        <row r="162">
          <cell r="C162">
            <v>1406110643</v>
          </cell>
          <cell r="D162" t="str">
            <v>Nguyễn Đắc Dậu</v>
          </cell>
        </row>
        <row r="163">
          <cell r="C163">
            <v>1406111685</v>
          </cell>
          <cell r="D163" t="str">
            <v>Đới Thị Thúy Hằng</v>
          </cell>
        </row>
        <row r="164">
          <cell r="C164">
            <v>1406110645</v>
          </cell>
          <cell r="D164" t="str">
            <v>Nguyễn Thuý Anh</v>
          </cell>
        </row>
        <row r="165">
          <cell r="C165">
            <v>1406110646</v>
          </cell>
          <cell r="D165" t="str">
            <v>Trần Anh Hiền</v>
          </cell>
        </row>
        <row r="166">
          <cell r="C166">
            <v>1406111686</v>
          </cell>
          <cell r="D166" t="str">
            <v>Đỗ Thị Thu Phương</v>
          </cell>
        </row>
        <row r="167">
          <cell r="C167">
            <v>1406110648</v>
          </cell>
          <cell r="D167" t="str">
            <v>Trần Thị Xuân Hòa</v>
          </cell>
        </row>
        <row r="168">
          <cell r="C168">
            <v>1406110759</v>
          </cell>
          <cell r="D168" t="str">
            <v>Nguyễn Duy Hưng</v>
          </cell>
        </row>
        <row r="169">
          <cell r="C169">
            <v>1406110760</v>
          </cell>
          <cell r="D169" t="str">
            <v>Khổng Anh Cường</v>
          </cell>
        </row>
        <row r="170">
          <cell r="C170">
            <v>1406110761</v>
          </cell>
          <cell r="D170" t="str">
            <v>Đặng Thị Bích Hòa</v>
          </cell>
        </row>
        <row r="171">
          <cell r="C171">
            <v>1406110762</v>
          </cell>
          <cell r="D171" t="str">
            <v>Vũ Xuân Trường</v>
          </cell>
        </row>
        <row r="172">
          <cell r="C172">
            <v>1406110655</v>
          </cell>
          <cell r="D172" t="str">
            <v>Phạm Minh Hà</v>
          </cell>
        </row>
        <row r="173">
          <cell r="C173">
            <v>1406111687</v>
          </cell>
          <cell r="D173" t="str">
            <v>Vũ Thị Dung</v>
          </cell>
        </row>
        <row r="174">
          <cell r="C174">
            <v>1406111299</v>
          </cell>
          <cell r="D174" t="str">
            <v>Nguyễn Thị Diễm Hương/ Hoàng Hải</v>
          </cell>
        </row>
        <row r="175">
          <cell r="C175">
            <v>1406110658</v>
          </cell>
          <cell r="D175" t="str">
            <v>Nguyễn Vũ Long</v>
          </cell>
        </row>
        <row r="176">
          <cell r="C176">
            <v>1406110659</v>
          </cell>
          <cell r="D176" t="str">
            <v>Nguyễn Ngọc Lượng</v>
          </cell>
        </row>
        <row r="177">
          <cell r="C177">
            <v>1406110660</v>
          </cell>
          <cell r="D177" t="str">
            <v>Trần Thị Thu Hương</v>
          </cell>
        </row>
        <row r="178">
          <cell r="C178">
            <v>1406111688</v>
          </cell>
          <cell r="D178" t="str">
            <v>Nguyễn Thị Nhung Tuyết</v>
          </cell>
        </row>
        <row r="179">
          <cell r="C179">
            <v>1406110661</v>
          </cell>
          <cell r="D179" t="str">
            <v>Đặng Văn Dũng</v>
          </cell>
        </row>
        <row r="180">
          <cell r="C180">
            <v>1406110662</v>
          </cell>
          <cell r="D180" t="str">
            <v>Trần Phan Hữu</v>
          </cell>
        </row>
        <row r="181">
          <cell r="C181">
            <v>1406111689</v>
          </cell>
          <cell r="D181" t="str">
            <v>Lê Thị Quỳnh Trang</v>
          </cell>
        </row>
        <row r="182">
          <cell r="C182">
            <v>1406110664</v>
          </cell>
          <cell r="D182" t="str">
            <v>Đặng Thị Liên</v>
          </cell>
        </row>
        <row r="183">
          <cell r="C183">
            <v>1406110665</v>
          </cell>
          <cell r="D183" t="str">
            <v>Phan Đức Anh</v>
          </cell>
        </row>
        <row r="184">
          <cell r="C184">
            <v>1406110666</v>
          </cell>
          <cell r="D184" t="str">
            <v>Nguyễn Thị Diễm Hương</v>
          </cell>
        </row>
        <row r="185">
          <cell r="C185">
            <v>1406110667</v>
          </cell>
          <cell r="D185" t="str">
            <v>Phan Công Hải</v>
          </cell>
        </row>
        <row r="186">
          <cell r="C186">
            <v>1406110668</v>
          </cell>
          <cell r="D186" t="str">
            <v>Đặng Thị Huyền Anh</v>
          </cell>
        </row>
        <row r="187">
          <cell r="C187">
            <v>1406110669</v>
          </cell>
          <cell r="D187" t="str">
            <v>Phạm Thu Trang</v>
          </cell>
        </row>
        <row r="188">
          <cell r="C188">
            <v>1406111541</v>
          </cell>
          <cell r="D188" t="str">
            <v>Hoàng Hưũ Hà</v>
          </cell>
        </row>
        <row r="189">
          <cell r="C189">
            <v>1406110670</v>
          </cell>
          <cell r="D189" t="str">
            <v>Nguyễn Vạn Thắng</v>
          </cell>
        </row>
        <row r="190">
          <cell r="C190">
            <v>1406111250</v>
          </cell>
          <cell r="D190" t="str">
            <v>Nguyễn Thị Thu Hà</v>
          </cell>
        </row>
        <row r="191">
          <cell r="C191">
            <v>1406110672</v>
          </cell>
          <cell r="D191" t="str">
            <v>Đào Thúy Hà</v>
          </cell>
        </row>
        <row r="192">
          <cell r="C192">
            <v>1406110673</v>
          </cell>
          <cell r="D192" t="str">
            <v>Nguyễn Thị Thu Hương</v>
          </cell>
        </row>
        <row r="193">
          <cell r="C193">
            <v>1406110674</v>
          </cell>
          <cell r="D193" t="str">
            <v>Trần Mai Lan</v>
          </cell>
        </row>
        <row r="194">
          <cell r="C194">
            <v>1406110675</v>
          </cell>
          <cell r="D194" t="str">
            <v>Nguyễn Quỳnh Chi</v>
          </cell>
        </row>
        <row r="195">
          <cell r="C195">
            <v>1406111642</v>
          </cell>
          <cell r="D195" t="str">
            <v>Trần Anh Kiệt</v>
          </cell>
        </row>
        <row r="196">
          <cell r="C196">
            <v>1406110676</v>
          </cell>
          <cell r="D196" t="str">
            <v>Nguyễn Tiền Hải</v>
          </cell>
        </row>
        <row r="197">
          <cell r="C197">
            <v>1406110677</v>
          </cell>
          <cell r="D197" t="str">
            <v>Nguyễn Quốc Huy</v>
          </cell>
        </row>
        <row r="198">
          <cell r="C198">
            <v>1406110678</v>
          </cell>
          <cell r="D198" t="str">
            <v>Nguyễn Thị Đoan Trang</v>
          </cell>
        </row>
        <row r="199">
          <cell r="C199">
            <v>1406111690</v>
          </cell>
          <cell r="D199" t="str">
            <v>Nguyễn Công Nam</v>
          </cell>
        </row>
        <row r="200">
          <cell r="C200">
            <v>1406111643</v>
          </cell>
          <cell r="D200" t="str">
            <v>Nguyễn Phương Lân</v>
          </cell>
        </row>
        <row r="201">
          <cell r="C201">
            <v>1406111691</v>
          </cell>
          <cell r="D201" t="str">
            <v>Phạm Lâm Quyết</v>
          </cell>
        </row>
        <row r="202">
          <cell r="C202">
            <v>1406110681</v>
          </cell>
          <cell r="D202" t="str">
            <v>Vũ Huy Tân/Vũ Quỳnh Nhung</v>
          </cell>
        </row>
        <row r="203">
          <cell r="C203">
            <v>1406110682</v>
          </cell>
          <cell r="D203" t="str">
            <v>Hồ Thanh Hương</v>
          </cell>
        </row>
        <row r="204">
          <cell r="C204">
            <v>1406111644</v>
          </cell>
          <cell r="D204" t="str">
            <v>Nguyễn Hồng Vinh</v>
          </cell>
        </row>
        <row r="205">
          <cell r="C205">
            <v>1406110683</v>
          </cell>
          <cell r="D205" t="str">
            <v>Trần Văn Thắng</v>
          </cell>
        </row>
        <row r="206">
          <cell r="C206">
            <v>1406111628</v>
          </cell>
          <cell r="D206" t="str">
            <v>Nguyễn Thị Mùi</v>
          </cell>
        </row>
        <row r="207">
          <cell r="C207">
            <v>1406111692</v>
          </cell>
          <cell r="D207" t="str">
            <v>Hồ Thị Cẩm Linh</v>
          </cell>
        </row>
        <row r="208">
          <cell r="C208">
            <v>1406110685</v>
          </cell>
          <cell r="D208" t="str">
            <v>Nguyễn Mạnh Bằng</v>
          </cell>
        </row>
        <row r="209">
          <cell r="C209">
            <v>1406110686</v>
          </cell>
          <cell r="D209" t="str">
            <v>Nguyễn Thị Tân Sinh</v>
          </cell>
        </row>
        <row r="210">
          <cell r="C210">
            <v>1406110687</v>
          </cell>
          <cell r="D210" t="str">
            <v>Nguyễn Thành Nam</v>
          </cell>
        </row>
        <row r="211">
          <cell r="C211">
            <v>1406110688</v>
          </cell>
          <cell r="D211" t="str">
            <v>Trương Mai Hoa</v>
          </cell>
        </row>
        <row r="212">
          <cell r="C212">
            <v>1406110689</v>
          </cell>
          <cell r="D212" t="str">
            <v>Nguyễn Thu Thủy</v>
          </cell>
        </row>
        <row r="213">
          <cell r="C213">
            <v>1406111632</v>
          </cell>
          <cell r="D213" t="str">
            <v>Nguyễn Thị Thu Hà</v>
          </cell>
        </row>
        <row r="214">
          <cell r="C214">
            <v>1406110690</v>
          </cell>
          <cell r="D214" t="str">
            <v>Trần Thị Thúy Nhạn</v>
          </cell>
        </row>
        <row r="215">
          <cell r="C215">
            <v>1406110691</v>
          </cell>
          <cell r="D215" t="str">
            <v>Nguyễn Khang</v>
          </cell>
        </row>
        <row r="216">
          <cell r="C216">
            <v>1406110692</v>
          </cell>
          <cell r="D216" t="str">
            <v>Phan Lệ Nghi</v>
          </cell>
        </row>
        <row r="217">
          <cell r="C217">
            <v>1406110693</v>
          </cell>
          <cell r="D217" t="str">
            <v>Nguyễn Khang</v>
          </cell>
        </row>
        <row r="218">
          <cell r="C218">
            <v>1406111464</v>
          </cell>
          <cell r="D218" t="str">
            <v>Trần Thị Thu Hương</v>
          </cell>
        </row>
        <row r="219">
          <cell r="C219">
            <v>1406110694</v>
          </cell>
          <cell r="D219" t="str">
            <v>Nguyễn Hồng Phong</v>
          </cell>
        </row>
        <row r="220">
          <cell r="C220">
            <v>1406110695</v>
          </cell>
          <cell r="D220" t="str">
            <v>Nguyễn Thị Mùi</v>
          </cell>
        </row>
        <row r="221">
          <cell r="C221">
            <v>1406110696</v>
          </cell>
          <cell r="D221" t="str">
            <v>Trần Chương Huyến</v>
          </cell>
        </row>
        <row r="222">
          <cell r="C222">
            <v>1406111445</v>
          </cell>
          <cell r="D222" t="str">
            <v>Trần Thị Tố Nga</v>
          </cell>
        </row>
        <row r="223">
          <cell r="C223">
            <v>1406110697</v>
          </cell>
          <cell r="D223" t="str">
            <v>Nguyễn Thị Thanh Hà</v>
          </cell>
        </row>
        <row r="224">
          <cell r="C224">
            <v>1406110698</v>
          </cell>
          <cell r="D224" t="str">
            <v>Lê Thị Thu Hương</v>
          </cell>
        </row>
        <row r="225">
          <cell r="C225">
            <v>1406110699</v>
          </cell>
          <cell r="D225" t="str">
            <v>Khúc Trung Kiên</v>
          </cell>
        </row>
        <row r="226">
          <cell r="C226">
            <v>1406110700</v>
          </cell>
          <cell r="D226" t="str">
            <v>Phan Đào Nguyên</v>
          </cell>
        </row>
        <row r="227">
          <cell r="C227">
            <v>1406110701</v>
          </cell>
          <cell r="D227" t="str">
            <v>Nguyễn Ngọc Hồng Sơn</v>
          </cell>
        </row>
        <row r="228">
          <cell r="C228">
            <v>1406110702</v>
          </cell>
          <cell r="D228" t="str">
            <v>Trần Thị Mão</v>
          </cell>
        </row>
        <row r="229">
          <cell r="C229">
            <v>1406110703</v>
          </cell>
          <cell r="D229" t="str">
            <v>Lê Đức Đồng</v>
          </cell>
        </row>
        <row r="230">
          <cell r="C230">
            <v>1406110704</v>
          </cell>
          <cell r="D230" t="str">
            <v>Lâm Thị Huyền</v>
          </cell>
        </row>
        <row r="231">
          <cell r="C231">
            <v>1406111645</v>
          </cell>
          <cell r="D231" t="str">
            <v>Nông Thị Minh Anh</v>
          </cell>
        </row>
        <row r="232">
          <cell r="C232">
            <v>1406111693</v>
          </cell>
          <cell r="D232" t="str">
            <v>Nguyễn Quốc Huy</v>
          </cell>
        </row>
        <row r="233">
          <cell r="C233">
            <v>1406110706</v>
          </cell>
          <cell r="D233" t="str">
            <v>Vũ Hồng Hoa</v>
          </cell>
        </row>
        <row r="234">
          <cell r="C234">
            <v>1406110707</v>
          </cell>
          <cell r="D234" t="str">
            <v>Nguyễn Thị Hoài Quy</v>
          </cell>
        </row>
        <row r="235">
          <cell r="C235">
            <v>1406110708</v>
          </cell>
          <cell r="D235" t="str">
            <v>Vũ Thị Kim Khuyên</v>
          </cell>
        </row>
        <row r="236">
          <cell r="C236">
            <v>1406111646</v>
          </cell>
          <cell r="D236" t="str">
            <v>Nguyễn Thanh Diệu Hương</v>
          </cell>
        </row>
        <row r="237">
          <cell r="C237">
            <v>1406110709</v>
          </cell>
          <cell r="D237" t="str">
            <v>Đỗ Thị Thu Trang</v>
          </cell>
        </row>
        <row r="238">
          <cell r="C238">
            <v>1406110710</v>
          </cell>
          <cell r="D238" t="str">
            <v>Vũ Vân Quỳnh</v>
          </cell>
        </row>
        <row r="239">
          <cell r="C239">
            <v>1406111694</v>
          </cell>
          <cell r="D239" t="str">
            <v>Phạm Thế Hùng/Nguyễn Thị Thu</v>
          </cell>
        </row>
        <row r="240">
          <cell r="C240">
            <v>1406111695</v>
          </cell>
          <cell r="D240" t="str">
            <v xml:space="preserve">Vũ Văn Hoan </v>
          </cell>
        </row>
        <row r="241">
          <cell r="C241">
            <v>1406110712</v>
          </cell>
          <cell r="D241" t="str">
            <v>Vũ Thúy Hường</v>
          </cell>
        </row>
        <row r="242">
          <cell r="C242">
            <v>1406110713</v>
          </cell>
          <cell r="D242" t="str">
            <v>Nguyễn Thu Hồng</v>
          </cell>
        </row>
        <row r="243">
          <cell r="C243">
            <v>1406110714</v>
          </cell>
          <cell r="D243" t="str">
            <v>Lê Thị Hải Bình</v>
          </cell>
        </row>
        <row r="244">
          <cell r="C244">
            <v>1406110715</v>
          </cell>
          <cell r="D244" t="str">
            <v>Nguyễn Hồng Nga</v>
          </cell>
        </row>
        <row r="245">
          <cell r="C245">
            <v>1406110716</v>
          </cell>
          <cell r="D245" t="str">
            <v>Nguyễn Thị Bích Huệ</v>
          </cell>
        </row>
        <row r="246">
          <cell r="C246">
            <v>1406110717</v>
          </cell>
          <cell r="D246" t="str">
            <v>Lê Trung Hiếu</v>
          </cell>
        </row>
        <row r="247">
          <cell r="C247">
            <v>1406110718</v>
          </cell>
          <cell r="D247" t="str">
            <v>Nguyễn Thị Thuý Loan</v>
          </cell>
        </row>
        <row r="248">
          <cell r="C248">
            <v>1406110719</v>
          </cell>
          <cell r="D248" t="str">
            <v>Trần Cao Công</v>
          </cell>
        </row>
        <row r="249">
          <cell r="C249">
            <v>1406111647</v>
          </cell>
          <cell r="D249" t="str">
            <v>Đoàn Thị Phương Thảo</v>
          </cell>
        </row>
        <row r="250">
          <cell r="C250">
            <v>1406111095</v>
          </cell>
          <cell r="D250" t="str">
            <v>Đỗ Văn Hoà</v>
          </cell>
        </row>
        <row r="251">
          <cell r="C251">
            <v>1406111696</v>
          </cell>
          <cell r="D251" t="str">
            <v>Nguyễn Thị Hồng Vân</v>
          </cell>
        </row>
        <row r="252">
          <cell r="C252">
            <v>1406110722</v>
          </cell>
          <cell r="D252" t="str">
            <v>Nguyễn Ánh Tuyết</v>
          </cell>
        </row>
        <row r="253">
          <cell r="C253">
            <v>1406111698</v>
          </cell>
          <cell r="D253" t="str">
            <v>Nguyễn Thị Hồng Minh</v>
          </cell>
        </row>
        <row r="254">
          <cell r="C254">
            <v>1406111648</v>
          </cell>
          <cell r="D254" t="str">
            <v>Nguyễn Huy Cường/ Nguyễn Thị Diện</v>
          </cell>
        </row>
        <row r="255">
          <cell r="C255">
            <v>1406110724</v>
          </cell>
          <cell r="D255" t="str">
            <v>Thái Thị Dung</v>
          </cell>
        </row>
        <row r="256">
          <cell r="C256">
            <v>1406110725</v>
          </cell>
          <cell r="D256" t="str">
            <v>Nguyễn Quang Vinh</v>
          </cell>
        </row>
        <row r="257">
          <cell r="C257">
            <v>1406111699</v>
          </cell>
          <cell r="D257" t="str">
            <v>Công ty TNHH Quốc Tế FEI-LING</v>
          </cell>
        </row>
        <row r="258">
          <cell r="C258">
            <v>1406110727</v>
          </cell>
          <cell r="D258" t="str">
            <v>Phạm Thành Trung</v>
          </cell>
        </row>
        <row r="259">
          <cell r="C259">
            <v>1406110728</v>
          </cell>
          <cell r="D259" t="str">
            <v>Nông Thị Lan Chi</v>
          </cell>
        </row>
        <row r="260">
          <cell r="C260">
            <v>1406110729</v>
          </cell>
          <cell r="D260" t="str">
            <v>Nguyễn Hoàng Tuấn</v>
          </cell>
        </row>
        <row r="261">
          <cell r="C261">
            <v>1406111104</v>
          </cell>
          <cell r="D261" t="str">
            <v>Nguyễn Thị Thanh Thủy</v>
          </cell>
        </row>
        <row r="262">
          <cell r="C262">
            <v>1406110731</v>
          </cell>
          <cell r="D262" t="str">
            <v>Nguyễn Tuấn Anh</v>
          </cell>
        </row>
        <row r="263">
          <cell r="C263">
            <v>1406110732</v>
          </cell>
          <cell r="D263" t="str">
            <v>Nguyễn Văn Đính</v>
          </cell>
        </row>
        <row r="264">
          <cell r="C264">
            <v>1406110733</v>
          </cell>
          <cell r="D264" t="str">
            <v>Nguyễn Ngọc Minh</v>
          </cell>
        </row>
        <row r="265">
          <cell r="C265">
            <v>1406111700</v>
          </cell>
          <cell r="D265" t="str">
            <v>Lê Anh Tùng</v>
          </cell>
        </row>
        <row r="266">
          <cell r="C266">
            <v>1406110735</v>
          </cell>
          <cell r="D266" t="str">
            <v>Trần Thị Hồng Sâm</v>
          </cell>
        </row>
        <row r="267">
          <cell r="C267">
            <v>1406110736</v>
          </cell>
          <cell r="D267" t="str">
            <v>Đào Thị Thương</v>
          </cell>
        </row>
        <row r="268">
          <cell r="C268">
            <v>1406110737</v>
          </cell>
          <cell r="D268" t="str">
            <v>Nguyễn Hùng Sơn</v>
          </cell>
        </row>
        <row r="269">
          <cell r="C269">
            <v>1406110738</v>
          </cell>
          <cell r="D269" t="str">
            <v>Lê Thanh Hà</v>
          </cell>
        </row>
        <row r="270">
          <cell r="C270">
            <v>1406110739</v>
          </cell>
          <cell r="D270" t="str">
            <v>Trịnh Văn Tiến</v>
          </cell>
        </row>
        <row r="271">
          <cell r="C271">
            <v>1406110740</v>
          </cell>
          <cell r="D271" t="str">
            <v>Lê Quỳnh Mai</v>
          </cell>
        </row>
        <row r="272">
          <cell r="C272">
            <v>1406110741</v>
          </cell>
          <cell r="D272" t="str">
            <v>Hoàng Mạnh Cường</v>
          </cell>
        </row>
        <row r="273">
          <cell r="C273">
            <v>1406111701</v>
          </cell>
          <cell r="D273" t="str">
            <v>Nguyễn Thanh Vân</v>
          </cell>
        </row>
        <row r="274">
          <cell r="C274">
            <v>1406110743</v>
          </cell>
          <cell r="D274" t="str">
            <v>Nguyễn Thị Hiên</v>
          </cell>
        </row>
        <row r="275">
          <cell r="C275">
            <v>1406110744</v>
          </cell>
          <cell r="D275" t="str">
            <v>Nguyễn Mạnh Cường</v>
          </cell>
        </row>
        <row r="276">
          <cell r="C276">
            <v>1406111376</v>
          </cell>
          <cell r="D276" t="str">
            <v>Nguyễn Thị Thu Hương</v>
          </cell>
        </row>
        <row r="277">
          <cell r="C277">
            <v>1406110745</v>
          </cell>
          <cell r="D277" t="str">
            <v>Trần Thị Tố Nga</v>
          </cell>
        </row>
        <row r="278">
          <cell r="C278">
            <v>1406110746</v>
          </cell>
          <cell r="D278" t="str">
            <v>Lê Đức Trung</v>
          </cell>
        </row>
        <row r="279">
          <cell r="C279">
            <v>1406110747</v>
          </cell>
          <cell r="D279" t="str">
            <v xml:space="preserve"> Park kuynchul</v>
          </cell>
        </row>
        <row r="280">
          <cell r="C280">
            <v>1406111120</v>
          </cell>
          <cell r="D280" t="str">
            <v>Đặng Duy Tùng</v>
          </cell>
        </row>
        <row r="281">
          <cell r="C281">
            <v>1406110749</v>
          </cell>
          <cell r="D281" t="str">
            <v>Kim Yu San</v>
          </cell>
        </row>
        <row r="282">
          <cell r="C282">
            <v>1406110750</v>
          </cell>
          <cell r="D282" t="str">
            <v>Vũ Lộc</v>
          </cell>
        </row>
        <row r="283">
          <cell r="C283">
            <v>1406110751</v>
          </cell>
          <cell r="D283" t="str">
            <v>Nguyễn Minh Huy</v>
          </cell>
        </row>
        <row r="284">
          <cell r="C284">
            <v>1406110752</v>
          </cell>
          <cell r="D284" t="str">
            <v>Phạm Thị Quyên</v>
          </cell>
        </row>
        <row r="285">
          <cell r="C285">
            <v>1406110753</v>
          </cell>
          <cell r="D285" t="str">
            <v>Nguyễn Thị phương Vân</v>
          </cell>
        </row>
        <row r="286">
          <cell r="C286">
            <v>1406111702</v>
          </cell>
          <cell r="D286" t="str">
            <v>Đỗ Thị Mỹ Ngọc</v>
          </cell>
        </row>
        <row r="287">
          <cell r="C287">
            <v>1406110755</v>
          </cell>
          <cell r="D287" t="str">
            <v>Trần Hải Học</v>
          </cell>
        </row>
        <row r="288">
          <cell r="C288">
            <v>1406111703</v>
          </cell>
          <cell r="D288" t="str">
            <v>Phạm Đình Thông</v>
          </cell>
        </row>
        <row r="289">
          <cell r="C289">
            <v>1406110757</v>
          </cell>
          <cell r="D289" t="str">
            <v>Trịnh Mai Linh</v>
          </cell>
        </row>
        <row r="290">
          <cell r="C290">
            <v>1406110758</v>
          </cell>
          <cell r="D290" t="str">
            <v>Trịnh Mai Linh</v>
          </cell>
        </row>
        <row r="291">
          <cell r="C291">
            <v>1406110784</v>
          </cell>
          <cell r="D291" t="str">
            <v>Nguyễn Thị Thu Hằng</v>
          </cell>
        </row>
        <row r="292">
          <cell r="C292">
            <v>1406110785</v>
          </cell>
          <cell r="D292" t="str">
            <v>Bùi Hải Nguyên</v>
          </cell>
        </row>
        <row r="293">
          <cell r="C293">
            <v>1406110786</v>
          </cell>
          <cell r="D293" t="str">
            <v>Cao Khánh Phương</v>
          </cell>
        </row>
        <row r="294">
          <cell r="C294">
            <v>1406110787</v>
          </cell>
          <cell r="D294" t="str">
            <v xml:space="preserve"> Đào Anh Vũ</v>
          </cell>
        </row>
        <row r="295">
          <cell r="C295">
            <v>1406110323</v>
          </cell>
          <cell r="D295" t="str">
            <v>Phạm Đức Tú</v>
          </cell>
        </row>
        <row r="296">
          <cell r="C296">
            <v>1406111704</v>
          </cell>
          <cell r="D296" t="str">
            <v>Đào Thị Chân Phương</v>
          </cell>
        </row>
        <row r="297">
          <cell r="C297">
            <v>1406110790</v>
          </cell>
          <cell r="D297" t="str">
            <v>Phạm Thị Sáng</v>
          </cell>
        </row>
        <row r="298">
          <cell r="C298">
            <v>1406110791</v>
          </cell>
          <cell r="D298" t="str">
            <v>Bùi Thiện Minh</v>
          </cell>
        </row>
        <row r="299">
          <cell r="C299">
            <v>1406110792</v>
          </cell>
          <cell r="D299" t="str">
            <v>Nguyễn Vũ Long</v>
          </cell>
        </row>
        <row r="300">
          <cell r="C300">
            <v>1406110793</v>
          </cell>
          <cell r="D300" t="str">
            <v>Nguyễn Thị Lan Anh</v>
          </cell>
        </row>
        <row r="301">
          <cell r="C301">
            <v>1406110794</v>
          </cell>
          <cell r="D301" t="str">
            <v>Huỳnh Thị Quỳnh Nga</v>
          </cell>
        </row>
        <row r="302">
          <cell r="C302">
            <v>1406110795</v>
          </cell>
          <cell r="D302" t="str">
            <v>Nguyễn Việt Hùng</v>
          </cell>
        </row>
        <row r="303">
          <cell r="C303">
            <v>1406111705</v>
          </cell>
          <cell r="D303" t="str">
            <v>Nguyễn Thị Thành</v>
          </cell>
        </row>
        <row r="304">
          <cell r="C304">
            <v>1406110797</v>
          </cell>
          <cell r="D304" t="str">
            <v>Trần Thị Nga</v>
          </cell>
        </row>
        <row r="305">
          <cell r="C305">
            <v>1406110798</v>
          </cell>
          <cell r="D305" t="str">
            <v>Tô Tuấn</v>
          </cell>
        </row>
        <row r="306">
          <cell r="C306">
            <v>1406110799</v>
          </cell>
          <cell r="D306" t="str">
            <v>Trần Thị Lan Hương</v>
          </cell>
        </row>
        <row r="307">
          <cell r="C307">
            <v>1406110800</v>
          </cell>
          <cell r="D307" t="str">
            <v>Lê Mai Hương</v>
          </cell>
        </row>
        <row r="308">
          <cell r="C308">
            <v>1406110801</v>
          </cell>
          <cell r="D308" t="str">
            <v>Diệp Mỹ Liên</v>
          </cell>
        </row>
        <row r="309">
          <cell r="C309">
            <v>1406110337</v>
          </cell>
          <cell r="D309" t="str">
            <v>Nguyễn Thị Kim Chi</v>
          </cell>
        </row>
        <row r="310">
          <cell r="C310">
            <v>1406110803</v>
          </cell>
          <cell r="D310" t="str">
            <v>Hồ Thị Minh Tý</v>
          </cell>
        </row>
        <row r="311">
          <cell r="C311">
            <v>1406110804</v>
          </cell>
          <cell r="D311" t="str">
            <v>Vũ Thị Tuyết Mai</v>
          </cell>
        </row>
        <row r="312">
          <cell r="C312">
            <v>1406110805</v>
          </cell>
          <cell r="D312" t="str">
            <v>Cao Thị Quỳnh Liên</v>
          </cell>
        </row>
        <row r="313">
          <cell r="C313">
            <v>1406110806</v>
          </cell>
          <cell r="D313" t="str">
            <v>Nguyễn Thị Lê Giang</v>
          </cell>
        </row>
        <row r="314">
          <cell r="C314">
            <v>1406111143</v>
          </cell>
          <cell r="D314" t="str">
            <v>Cao Khánh Phương</v>
          </cell>
        </row>
        <row r="315">
          <cell r="C315">
            <v>1406111144</v>
          </cell>
          <cell r="D315" t="str">
            <v>Phan Đình Phong</v>
          </cell>
        </row>
        <row r="316">
          <cell r="C316">
            <v>1406110809</v>
          </cell>
          <cell r="D316" t="str">
            <v>Phan Đình Nhiêm</v>
          </cell>
        </row>
        <row r="317">
          <cell r="C317">
            <v>1406110810</v>
          </cell>
          <cell r="D317" t="str">
            <v>Nguyễn Ngọc Dung</v>
          </cell>
        </row>
        <row r="318">
          <cell r="C318">
            <v>1406111706</v>
          </cell>
          <cell r="D318" t="str">
            <v>Phan Minh Chính</v>
          </cell>
        </row>
        <row r="319">
          <cell r="C319">
            <v>1406110812</v>
          </cell>
          <cell r="D319" t="str">
            <v>Nguyễn Thu Hằng</v>
          </cell>
        </row>
        <row r="320">
          <cell r="C320">
            <v>1406110813</v>
          </cell>
          <cell r="D320" t="str">
            <v>Hoàng Ngọc Nga</v>
          </cell>
        </row>
        <row r="321">
          <cell r="C321">
            <v>1406110814</v>
          </cell>
          <cell r="D321" t="str">
            <v>Nguyễn Thị Thông</v>
          </cell>
        </row>
        <row r="322">
          <cell r="C322">
            <v>1406110815</v>
          </cell>
          <cell r="D322" t="str">
            <v>Nguyễn Thị Thuỷ</v>
          </cell>
        </row>
        <row r="323">
          <cell r="C323">
            <v>1406110816</v>
          </cell>
          <cell r="D323" t="str">
            <v>Vũ Quang Thái</v>
          </cell>
        </row>
        <row r="324">
          <cell r="C324">
            <v>1406111707</v>
          </cell>
          <cell r="D324" t="str">
            <v>Phan Ngọc Hiền/ Nguyễn Thị Quý Đông</v>
          </cell>
        </row>
        <row r="325">
          <cell r="C325">
            <v>1406110818</v>
          </cell>
          <cell r="D325" t="str">
            <v>Lê Viết Tuấn/Tạ Thị Hà Thu</v>
          </cell>
        </row>
        <row r="326">
          <cell r="C326">
            <v>1406111708</v>
          </cell>
          <cell r="D326" t="str">
            <v>Nguyễn Thị Thanh Thủy</v>
          </cell>
        </row>
        <row r="327">
          <cell r="C327">
            <v>1406111360</v>
          </cell>
          <cell r="D327" t="str">
            <v>Nguyễn Thị Ngọc Lan</v>
          </cell>
        </row>
        <row r="328">
          <cell r="C328">
            <v>1406110821</v>
          </cell>
          <cell r="D328" t="str">
            <v>Phạm Đức Tú</v>
          </cell>
        </row>
        <row r="329">
          <cell r="C329">
            <v>1406110822</v>
          </cell>
          <cell r="D329" t="str">
            <v>Trần Tuyết Hồng</v>
          </cell>
        </row>
        <row r="330">
          <cell r="C330">
            <v>1406110823</v>
          </cell>
          <cell r="D330" t="str">
            <v>Nguyễn Trương Kiếm Sơn/ Phạm Thị Thu Hà</v>
          </cell>
        </row>
        <row r="331">
          <cell r="C331">
            <v>1406110823</v>
          </cell>
          <cell r="D331" t="str">
            <v>Nguyễn Trương Kiếm Sơn/ Phạm Thị Thu Hà</v>
          </cell>
        </row>
        <row r="332">
          <cell r="C332">
            <v>1406111709</v>
          </cell>
          <cell r="D332" t="str">
            <v>Hồ Ngàn Chi</v>
          </cell>
        </row>
        <row r="333">
          <cell r="C333">
            <v>1406111710</v>
          </cell>
          <cell r="D333" t="str">
            <v>Nguyễn Mai Lan</v>
          </cell>
        </row>
        <row r="334">
          <cell r="C334">
            <v>1406110826</v>
          </cell>
          <cell r="D334" t="str">
            <v>Nguyễn Anh Tuấn</v>
          </cell>
        </row>
        <row r="335">
          <cell r="C335">
            <v>1406110827</v>
          </cell>
          <cell r="D335" t="str">
            <v>Đào Thị Thương</v>
          </cell>
        </row>
        <row r="336">
          <cell r="C336">
            <v>1406110828</v>
          </cell>
          <cell r="D336" t="str">
            <v>Đặng Quốc Sơn</v>
          </cell>
        </row>
        <row r="337">
          <cell r="C337">
            <v>1406111711</v>
          </cell>
          <cell r="D337" t="str">
            <v>Nguyễn Thị Hồng Thuý</v>
          </cell>
        </row>
        <row r="338">
          <cell r="C338">
            <v>1406111712</v>
          </cell>
          <cell r="D338" t="str">
            <v>Trần Thị  Cúc</v>
          </cell>
        </row>
        <row r="339">
          <cell r="C339">
            <v>1406111713</v>
          </cell>
          <cell r="D339" t="str">
            <v>Hoàng Hồng Giang</v>
          </cell>
        </row>
        <row r="340">
          <cell r="C340">
            <v>1406111714</v>
          </cell>
          <cell r="D340" t="str">
            <v>Nguyễn Huy Hoàng</v>
          </cell>
        </row>
        <row r="341">
          <cell r="C341">
            <v>1406111715</v>
          </cell>
          <cell r="D341" t="str">
            <v>Lê Thuận Yến</v>
          </cell>
        </row>
        <row r="342">
          <cell r="C342">
            <v>1406111649</v>
          </cell>
          <cell r="D342" t="str">
            <v>Nguyễn Thế Anh</v>
          </cell>
        </row>
        <row r="343">
          <cell r="C343">
            <v>1406111650</v>
          </cell>
          <cell r="D343" t="str">
            <v>Dương Hải Hưng</v>
          </cell>
        </row>
        <row r="344">
          <cell r="C344">
            <v>1406110833</v>
          </cell>
          <cell r="D344" t="str">
            <v>Nguyễn Thu Nga</v>
          </cell>
        </row>
        <row r="345">
          <cell r="C345">
            <v>1406110834</v>
          </cell>
          <cell r="D345" t="str">
            <v>Lâm Thị Thúy</v>
          </cell>
        </row>
        <row r="346">
          <cell r="C346">
            <v>1406110457</v>
          </cell>
          <cell r="D346" t="str">
            <v>Vũ Thị Liên / Dương Văn Hợp</v>
          </cell>
        </row>
        <row r="347">
          <cell r="C347">
            <v>1406110835</v>
          </cell>
          <cell r="D347" t="str">
            <v>Phạm Thị Hải Âu</v>
          </cell>
        </row>
        <row r="348">
          <cell r="C348">
            <v>1406111494</v>
          </cell>
          <cell r="D348" t="str">
            <v>Mai Thanh Phương</v>
          </cell>
        </row>
        <row r="349">
          <cell r="C349">
            <v>1406111533</v>
          </cell>
          <cell r="D349" t="str">
            <v>Vũ Thị Thúy Mùi</v>
          </cell>
        </row>
        <row r="350">
          <cell r="C350">
            <v>1406110763</v>
          </cell>
          <cell r="D350" t="str">
            <v>Vũ Thị Thoa</v>
          </cell>
        </row>
        <row r="351">
          <cell r="C351">
            <v>1406110764</v>
          </cell>
          <cell r="D351" t="str">
            <v>Vũ Thị Thoa</v>
          </cell>
        </row>
        <row r="352">
          <cell r="C352">
            <v>1406111737</v>
          </cell>
          <cell r="D352" t="str">
            <v>Vũ Thị Thoa</v>
          </cell>
        </row>
        <row r="353">
          <cell r="C353">
            <v>1406110765</v>
          </cell>
          <cell r="D353" t="str">
            <v>Nguyễn Thị Nga</v>
          </cell>
        </row>
        <row r="354">
          <cell r="C354">
            <v>1406110766</v>
          </cell>
          <cell r="D354" t="str">
            <v>Trần Xuân Thanh</v>
          </cell>
        </row>
        <row r="355">
          <cell r="C355">
            <v>1406111716</v>
          </cell>
          <cell r="D355" t="str">
            <v>Nguyễn Thị Hưng</v>
          </cell>
        </row>
        <row r="356">
          <cell r="C356">
            <v>1406110768</v>
          </cell>
          <cell r="D356" t="str">
            <v>Nguyễn Sinh Hiền</v>
          </cell>
        </row>
        <row r="357">
          <cell r="C357">
            <v>1406110769</v>
          </cell>
          <cell r="D357" t="str">
            <v>Lại Quang Long</v>
          </cell>
        </row>
        <row r="358">
          <cell r="C358">
            <v>1406110770</v>
          </cell>
          <cell r="D358" t="str">
            <v>Nguyễn Thị Quang</v>
          </cell>
        </row>
        <row r="359">
          <cell r="C359">
            <v>1406110771</v>
          </cell>
          <cell r="D359" t="str">
            <v>Phạm Lan Dung</v>
          </cell>
        </row>
        <row r="360">
          <cell r="C360">
            <v>1406110772</v>
          </cell>
          <cell r="D360" t="str">
            <v>Nguyễn Xuân Khang</v>
          </cell>
        </row>
        <row r="361">
          <cell r="C361">
            <v>1406110773</v>
          </cell>
          <cell r="D361" t="str">
            <v>Phạm Thị Hương Hạnh</v>
          </cell>
        </row>
        <row r="362">
          <cell r="C362">
            <v>1406110774</v>
          </cell>
          <cell r="D362" t="str">
            <v>Lê Thanh Quỳnh</v>
          </cell>
        </row>
        <row r="363">
          <cell r="C363">
            <v>1406110775</v>
          </cell>
          <cell r="D363" t="str">
            <v>Nguyễn Việt Nam</v>
          </cell>
        </row>
        <row r="364">
          <cell r="C364">
            <v>1406110776</v>
          </cell>
          <cell r="D364" t="str">
            <v>Trương Uyên Thái</v>
          </cell>
        </row>
        <row r="365">
          <cell r="C365">
            <v>1406110777</v>
          </cell>
          <cell r="D365" t="str">
            <v>Nguyễn Kim Chi</v>
          </cell>
        </row>
        <row r="366">
          <cell r="C366">
            <v>1406110778</v>
          </cell>
          <cell r="D366" t="str">
            <v>Nguyễn Thị Mai Hương</v>
          </cell>
        </row>
        <row r="367">
          <cell r="C367">
            <v>1406110779</v>
          </cell>
          <cell r="D367" t="str">
            <v>Bùi Cao Tỉnh</v>
          </cell>
        </row>
        <row r="368">
          <cell r="C368">
            <v>1406110780</v>
          </cell>
          <cell r="D368" t="str">
            <v>Lê Mai Anh</v>
          </cell>
        </row>
        <row r="369">
          <cell r="C369">
            <v>1406110781</v>
          </cell>
          <cell r="D369" t="str">
            <v>Nguyễn Thị Hải Yến</v>
          </cell>
        </row>
        <row r="370">
          <cell r="C370">
            <v>1406110317</v>
          </cell>
          <cell r="D370" t="str">
            <v>Lã Thị Thu Yến</v>
          </cell>
        </row>
        <row r="371">
          <cell r="C371">
            <v>1406111544</v>
          </cell>
          <cell r="D371" t="str">
            <v>Lê Thị Quỳnh Trang</v>
          </cell>
        </row>
        <row r="372">
          <cell r="C372">
            <v>1406110783</v>
          </cell>
          <cell r="D372" t="str">
            <v>Phạm Thanh Tùng</v>
          </cell>
        </row>
        <row r="373">
          <cell r="C373">
            <v>1406110858</v>
          </cell>
          <cell r="D373" t="str">
            <v>Nguyễn Thị Minh Tâm</v>
          </cell>
        </row>
        <row r="374">
          <cell r="C374">
            <v>1406110859</v>
          </cell>
          <cell r="D374" t="str">
            <v>Nguyễn Việt Hùng</v>
          </cell>
        </row>
        <row r="375">
          <cell r="C375">
            <v>1406111717</v>
          </cell>
          <cell r="D375" t="str">
            <v>Nguyễn Trần Thu Nguyên</v>
          </cell>
        </row>
        <row r="376">
          <cell r="C376">
            <v>1406110861</v>
          </cell>
          <cell r="D376" t="str">
            <v>Nguyễn Trường Thành</v>
          </cell>
        </row>
        <row r="377">
          <cell r="C377">
            <v>1406110862</v>
          </cell>
          <cell r="D377" t="str">
            <v>Phạm Thị Ngọc Lan</v>
          </cell>
        </row>
        <row r="378">
          <cell r="C378">
            <v>1406111718</v>
          </cell>
          <cell r="D378" t="str">
            <v>Đào Thu Thủy</v>
          </cell>
        </row>
        <row r="379">
          <cell r="C379">
            <v>1406110864</v>
          </cell>
          <cell r="D379" t="str">
            <v>Lê Thị Thuỷ</v>
          </cell>
        </row>
        <row r="380">
          <cell r="C380">
            <v>1406110865</v>
          </cell>
          <cell r="D380" t="str">
            <v>Kiều Đình Hùng</v>
          </cell>
        </row>
        <row r="381">
          <cell r="C381">
            <v>1406110866</v>
          </cell>
          <cell r="D381" t="str">
            <v>Lương Thị Ngọt</v>
          </cell>
        </row>
        <row r="382">
          <cell r="C382">
            <v>1406110867</v>
          </cell>
          <cell r="D382" t="str">
            <v>Phạm Bách Tùng</v>
          </cell>
        </row>
        <row r="383">
          <cell r="C383">
            <v>1406110868</v>
          </cell>
          <cell r="D383" t="str">
            <v>Seo HyunSep</v>
          </cell>
        </row>
        <row r="384">
          <cell r="C384">
            <v>1406110869</v>
          </cell>
          <cell r="D384" t="str">
            <v>Nguyễn Mạnh Hùng</v>
          </cell>
        </row>
        <row r="385">
          <cell r="C385">
            <v>1406110870</v>
          </cell>
          <cell r="D385" t="str">
            <v>Trương Minh Thanh</v>
          </cell>
        </row>
        <row r="386">
          <cell r="C386">
            <v>1406110871</v>
          </cell>
          <cell r="D386" t="str">
            <v>Hồ Thị Lan Hoa</v>
          </cell>
        </row>
        <row r="387">
          <cell r="C387">
            <v>1406110872</v>
          </cell>
          <cell r="D387" t="str">
            <v>Nguyễn Thị May</v>
          </cell>
        </row>
        <row r="388">
          <cell r="C388">
            <v>1406110873</v>
          </cell>
          <cell r="D388" t="str">
            <v>Lê Thanh Hiền</v>
          </cell>
        </row>
        <row r="389">
          <cell r="C389">
            <v>1406110874</v>
          </cell>
          <cell r="D389" t="str">
            <v>Bùi Hoàng Tùng</v>
          </cell>
        </row>
        <row r="390">
          <cell r="C390">
            <v>1406110875</v>
          </cell>
          <cell r="D390" t="str">
            <v>Phạm Thu Hiền</v>
          </cell>
        </row>
        <row r="391">
          <cell r="C391">
            <v>1406110876</v>
          </cell>
          <cell r="D391" t="str">
            <v>Lê Thị Thắng</v>
          </cell>
        </row>
        <row r="392">
          <cell r="C392">
            <v>1406110877</v>
          </cell>
          <cell r="D392" t="str">
            <v>Nguyễn Quốc Bảo</v>
          </cell>
        </row>
        <row r="393">
          <cell r="C393">
            <v>1406110878</v>
          </cell>
          <cell r="D393" t="str">
            <v>Nguyễn Quốc Bảo</v>
          </cell>
        </row>
        <row r="394">
          <cell r="C394">
            <v>1406110879</v>
          </cell>
          <cell r="D394" t="str">
            <v>Đỗ Thị Phi Hoài</v>
          </cell>
        </row>
        <row r="395">
          <cell r="C395">
            <v>1406111446</v>
          </cell>
          <cell r="D395" t="str">
            <v>Phạm Văn Chung</v>
          </cell>
        </row>
        <row r="396">
          <cell r="C396">
            <v>1406110881</v>
          </cell>
          <cell r="D396" t="str">
            <v>Hồ Thị Thanh Nga</v>
          </cell>
        </row>
        <row r="397">
          <cell r="C397">
            <v>1406110882</v>
          </cell>
          <cell r="D397" t="str">
            <v>Trần Thị Mỹ Hạnh</v>
          </cell>
        </row>
        <row r="398">
          <cell r="C398">
            <v>1406111719</v>
          </cell>
          <cell r="D398" t="str">
            <v>Trần Thu Hương</v>
          </cell>
        </row>
        <row r="399">
          <cell r="C399">
            <v>1406110884</v>
          </cell>
          <cell r="D399" t="str">
            <v>Dương Thị Hương Giang</v>
          </cell>
        </row>
        <row r="400">
          <cell r="C400">
            <v>1406110885</v>
          </cell>
          <cell r="D400" t="str">
            <v>Nguyễn Văn Hưng</v>
          </cell>
        </row>
        <row r="401">
          <cell r="C401">
            <v>1406110886</v>
          </cell>
          <cell r="D401" t="str">
            <v>Nguyễn Thị Thu Phương</v>
          </cell>
        </row>
        <row r="402">
          <cell r="C402">
            <v>1406111721</v>
          </cell>
          <cell r="D402" t="str">
            <v>Nguyễn Thị Bảo Hiền</v>
          </cell>
        </row>
        <row r="403">
          <cell r="C403">
            <v>1406111722</v>
          </cell>
          <cell r="D403" t="str">
            <v>Lê Quỳnh Trâm</v>
          </cell>
        </row>
        <row r="404">
          <cell r="C404">
            <v>1406110889</v>
          </cell>
          <cell r="D404" t="str">
            <v>Nguyễn Thị Thanh Thúy</v>
          </cell>
        </row>
        <row r="405">
          <cell r="C405">
            <v>1406111397</v>
          </cell>
          <cell r="D405" t="str">
            <v>Nguyễn Thị Thanh Hương</v>
          </cell>
        </row>
        <row r="406">
          <cell r="C406">
            <v>1406110890</v>
          </cell>
          <cell r="D406" t="str">
            <v>Nguyễn Văn Lanh</v>
          </cell>
        </row>
        <row r="407">
          <cell r="C407">
            <v>1406110891</v>
          </cell>
          <cell r="D407" t="str">
            <v>Phạm Ngọc Hùng</v>
          </cell>
        </row>
        <row r="408">
          <cell r="C408">
            <v>1406110892</v>
          </cell>
          <cell r="D408" t="str">
            <v>Liu Chien Ming</v>
          </cell>
        </row>
        <row r="409">
          <cell r="C409">
            <v>1406110893</v>
          </cell>
          <cell r="D409" t="str">
            <v>Vũ Hữu Hưng</v>
          </cell>
        </row>
        <row r="410">
          <cell r="C410">
            <v>1406110894</v>
          </cell>
          <cell r="D410" t="str">
            <v>Nguyễn Hồng Hạnh</v>
          </cell>
        </row>
        <row r="411">
          <cell r="C411">
            <v>1406111723</v>
          </cell>
          <cell r="D411" t="str">
            <v>Nguyễn Xuân Hiếu</v>
          </cell>
        </row>
        <row r="412">
          <cell r="C412">
            <v>1406111189</v>
          </cell>
          <cell r="D412" t="str">
            <v>Vũ Mai Dung</v>
          </cell>
        </row>
        <row r="413">
          <cell r="C413">
            <v>1406110897</v>
          </cell>
          <cell r="D413" t="str">
            <v>Nguyễn Thanh Liêm</v>
          </cell>
        </row>
        <row r="414">
          <cell r="C414">
            <v>1406111484</v>
          </cell>
          <cell r="D414" t="str">
            <v>Nguyễn Tuế Loan</v>
          </cell>
        </row>
        <row r="415">
          <cell r="C415">
            <v>1406110898</v>
          </cell>
          <cell r="D415" t="str">
            <v>Đặng Minh Tuấn</v>
          </cell>
        </row>
        <row r="416">
          <cell r="C416">
            <v>1406110899</v>
          </cell>
          <cell r="D416" t="str">
            <v>Lê Hoài Nam</v>
          </cell>
        </row>
        <row r="417">
          <cell r="C417">
            <v>1406110900</v>
          </cell>
          <cell r="D417" t="str">
            <v>Hoàng Minh Tuấn</v>
          </cell>
        </row>
        <row r="418">
          <cell r="C418">
            <v>1406110901</v>
          </cell>
          <cell r="D418" t="str">
            <v>Nguyễn Cao Công</v>
          </cell>
        </row>
        <row r="419">
          <cell r="C419">
            <v>1406111724</v>
          </cell>
          <cell r="D419" t="str">
            <v>Công Ty Cổ Phần DELI 1996</v>
          </cell>
        </row>
        <row r="420">
          <cell r="C420">
            <v>1406110903</v>
          </cell>
          <cell r="D420" t="str">
            <v>Đào Tú Khanh</v>
          </cell>
        </row>
        <row r="421">
          <cell r="C421">
            <v>1406110904</v>
          </cell>
          <cell r="D421" t="str">
            <v>Đòan Thị Bích Ngọc</v>
          </cell>
        </row>
        <row r="422">
          <cell r="C422">
            <v>1406110905</v>
          </cell>
          <cell r="D422" t="str">
            <v>Vương Thị Vân</v>
          </cell>
        </row>
        <row r="423">
          <cell r="C423">
            <v>1406111651</v>
          </cell>
          <cell r="D423" t="str">
            <v>Trần Thế Việt</v>
          </cell>
        </row>
        <row r="424">
          <cell r="C424">
            <v>1406111652</v>
          </cell>
          <cell r="D424" t="str">
            <v>Kiều Phương Liên</v>
          </cell>
        </row>
        <row r="425">
          <cell r="C425">
            <v>1406111653</v>
          </cell>
          <cell r="D425" t="str">
            <v>Vũ Thị Suốt</v>
          </cell>
        </row>
        <row r="426">
          <cell r="C426">
            <v>1406111654</v>
          </cell>
          <cell r="D426" t="str">
            <v>Vũ Thị Suốt</v>
          </cell>
        </row>
        <row r="427">
          <cell r="C427">
            <v>1406111501</v>
          </cell>
          <cell r="D427" t="str">
            <v>Nguyễn Thị Thanh Thủy</v>
          </cell>
        </row>
        <row r="428">
          <cell r="C428">
            <v>1406111655</v>
          </cell>
          <cell r="D428" t="str">
            <v>Hoàng Đại Huy</v>
          </cell>
        </row>
        <row r="429">
          <cell r="C429">
            <v>1406110906</v>
          </cell>
          <cell r="D429" t="str">
            <v>Nguyễn Minh Tâm</v>
          </cell>
        </row>
        <row r="430">
          <cell r="C430">
            <v>1406110907</v>
          </cell>
          <cell r="D430" t="str">
            <v>Lê Kim Thanh</v>
          </cell>
        </row>
        <row r="431">
          <cell r="C431">
            <v>1406110836</v>
          </cell>
          <cell r="D431" t="str">
            <v>Ngô Thị Ngọc Quyên</v>
          </cell>
        </row>
        <row r="432">
          <cell r="C432">
            <v>1406110837</v>
          </cell>
          <cell r="D432" t="str">
            <v>Nguyễn Quốc Huy</v>
          </cell>
        </row>
        <row r="433">
          <cell r="C433">
            <v>1406111772</v>
          </cell>
          <cell r="D433" t="str">
            <v>Vũ Thị Thoa</v>
          </cell>
        </row>
        <row r="434">
          <cell r="C434">
            <v>1406111753</v>
          </cell>
          <cell r="D434" t="str">
            <v>Vũ Thị Thoa</v>
          </cell>
        </row>
        <row r="435">
          <cell r="C435">
            <v>1406110838</v>
          </cell>
          <cell r="D435" t="str">
            <v>Nguyễn Thi Thu Hồng</v>
          </cell>
        </row>
        <row r="436">
          <cell r="C436">
            <v>1406110839</v>
          </cell>
          <cell r="D436" t="str">
            <v>Nguyễn Thị Hoài Quy</v>
          </cell>
        </row>
        <row r="437">
          <cell r="C437">
            <v>1406110840</v>
          </cell>
          <cell r="D437" t="str">
            <v>Phan Tuấn Khanh</v>
          </cell>
        </row>
        <row r="438">
          <cell r="C438">
            <v>1406110841</v>
          </cell>
          <cell r="D438" t="str">
            <v>Đặng Văn Tiến</v>
          </cell>
        </row>
        <row r="439">
          <cell r="C439">
            <v>1406111349</v>
          </cell>
          <cell r="D439" t="str">
            <v>Phạm Thanh Bình</v>
          </cell>
        </row>
        <row r="440">
          <cell r="C440">
            <v>1406110843</v>
          </cell>
          <cell r="D440" t="str">
            <v>Phạm Văn Cường/ Phạm Thị Hiếu</v>
          </cell>
        </row>
        <row r="441">
          <cell r="C441">
            <v>1406110844</v>
          </cell>
          <cell r="D441" t="str">
            <v>Đỗ Thị Thuý Long</v>
          </cell>
        </row>
        <row r="442">
          <cell r="C442">
            <v>1406110845</v>
          </cell>
          <cell r="D442" t="str">
            <v>Trần Đức Lộc</v>
          </cell>
        </row>
        <row r="443">
          <cell r="C443">
            <v>1406110846</v>
          </cell>
          <cell r="D443" t="str">
            <v>Nguyễn Lâm Phương</v>
          </cell>
        </row>
        <row r="444">
          <cell r="C444">
            <v>1406110847</v>
          </cell>
          <cell r="D444" t="str">
            <v>Đỗ Năng Tuấn</v>
          </cell>
        </row>
        <row r="445">
          <cell r="C445">
            <v>1406110848</v>
          </cell>
          <cell r="D445" t="str">
            <v>Bùi Văn Kiên/ Vũ Thị Hương</v>
          </cell>
        </row>
        <row r="446">
          <cell r="C446">
            <v>1406110849</v>
          </cell>
          <cell r="D446" t="str">
            <v>Nguyễn Thị Hoa</v>
          </cell>
        </row>
        <row r="447">
          <cell r="C447">
            <v>1406111206</v>
          </cell>
          <cell r="D447" t="str">
            <v>Kiều Phương Liên</v>
          </cell>
        </row>
        <row r="448">
          <cell r="C448">
            <v>1406110851</v>
          </cell>
          <cell r="D448" t="str">
            <v>Phạm Thị Kim Oanh</v>
          </cell>
        </row>
        <row r="449">
          <cell r="C449">
            <v>1406110852</v>
          </cell>
          <cell r="D449" t="str">
            <v>Bùi Thị Hồng Hương</v>
          </cell>
        </row>
        <row r="450">
          <cell r="C450">
            <v>1406111209</v>
          </cell>
          <cell r="D450" t="str">
            <v>Nguyễn Thị Thanh Hà</v>
          </cell>
        </row>
        <row r="451">
          <cell r="C451">
            <v>1406110854</v>
          </cell>
          <cell r="D451" t="str">
            <v>Trần Quang Đức</v>
          </cell>
        </row>
        <row r="452">
          <cell r="C452">
            <v>1406110855</v>
          </cell>
          <cell r="D452" t="str">
            <v>Nguyễn Mỹ Hạnh</v>
          </cell>
        </row>
        <row r="453">
          <cell r="C453">
            <v>1406110856</v>
          </cell>
          <cell r="D453" t="str">
            <v>Trần Thị Vân Anh</v>
          </cell>
        </row>
        <row r="454">
          <cell r="C454">
            <v>1406110857</v>
          </cell>
          <cell r="D454" t="str">
            <v>Hoàng Hà Trung</v>
          </cell>
        </row>
        <row r="455">
          <cell r="C455">
            <v>1407110481</v>
          </cell>
          <cell r="D455" t="str">
            <v>Ngô Thị Thanh Ngọc</v>
          </cell>
        </row>
        <row r="456">
          <cell r="C456">
            <v>1407110482</v>
          </cell>
          <cell r="D456" t="str">
            <v>Đỗ Thị Thuý Long</v>
          </cell>
        </row>
        <row r="457">
          <cell r="C457">
            <v>1407110460</v>
          </cell>
          <cell r="D457" t="str">
            <v>Nguyễn Ngân Hà</v>
          </cell>
        </row>
        <row r="458">
          <cell r="C458">
            <v>1407110502</v>
          </cell>
          <cell r="D458" t="str">
            <v>Trần Bích Phương</v>
          </cell>
        </row>
        <row r="459">
          <cell r="C459">
            <v>1407110502</v>
          </cell>
          <cell r="D459" t="str">
            <v>Trần Bích Phương</v>
          </cell>
        </row>
        <row r="460">
          <cell r="C460">
            <v>1407110500</v>
          </cell>
          <cell r="D460" t="str">
            <v>Nguyễn Thị Mỹ</v>
          </cell>
        </row>
        <row r="461">
          <cell r="C461">
            <v>1407110491</v>
          </cell>
          <cell r="D461" t="str">
            <v>Lương Cao Thắng</v>
          </cell>
        </row>
        <row r="462">
          <cell r="C462">
            <v>1407110483</v>
          </cell>
          <cell r="D462" t="str">
            <v>Nguyễn Thị Bích Hạnh</v>
          </cell>
        </row>
        <row r="463">
          <cell r="C463">
            <v>1407110484</v>
          </cell>
          <cell r="D463" t="str">
            <v>Trần Minh Chính</v>
          </cell>
        </row>
        <row r="464">
          <cell r="C464">
            <v>1407110024</v>
          </cell>
          <cell r="D464" t="str">
            <v>Đinh Thị Ngọc</v>
          </cell>
        </row>
        <row r="465">
          <cell r="C465">
            <v>1407110486</v>
          </cell>
          <cell r="D465" t="str">
            <v>Pham Thị Thu Hà</v>
          </cell>
        </row>
        <row r="466">
          <cell r="C466">
            <v>1407110487</v>
          </cell>
          <cell r="D466" t="str">
            <v>Nguyễn Đức Trọng</v>
          </cell>
        </row>
        <row r="467">
          <cell r="C467">
            <v>1407110488</v>
          </cell>
          <cell r="D467" t="str">
            <v>Nguyễn Khắc Sinh</v>
          </cell>
        </row>
        <row r="468">
          <cell r="C468">
            <v>1407111498</v>
          </cell>
          <cell r="D468" t="str">
            <v>Vũ Văn Thân</v>
          </cell>
        </row>
        <row r="469">
          <cell r="C469">
            <v>1407110489</v>
          </cell>
          <cell r="D469" t="str">
            <v>Nguyễn Thị Duân</v>
          </cell>
        </row>
        <row r="470">
          <cell r="C470">
            <v>1407110501</v>
          </cell>
          <cell r="D470" t="str">
            <v>Lê Minh Hiệu</v>
          </cell>
        </row>
        <row r="471">
          <cell r="C471">
            <v>1407111617</v>
          </cell>
          <cell r="D471" t="str">
            <v>Hoàng Thị Việt Hà</v>
          </cell>
        </row>
        <row r="472">
          <cell r="C472">
            <v>1407110490</v>
          </cell>
          <cell r="D472" t="str">
            <v>Nguyễn Hữu Trọng</v>
          </cell>
        </row>
        <row r="473">
          <cell r="C473">
            <v>1407110492</v>
          </cell>
          <cell r="D473" t="str">
            <v>Phạm Ngọc Ánh</v>
          </cell>
        </row>
        <row r="474">
          <cell r="C474">
            <v>1407110493</v>
          </cell>
          <cell r="D474" t="str">
            <v>Vũ Thành Huế/Vũ Thị Hương Giang</v>
          </cell>
        </row>
        <row r="475">
          <cell r="C475">
            <v>1407111518</v>
          </cell>
          <cell r="D475" t="str">
            <v>Vũ Thị An Thái</v>
          </cell>
        </row>
        <row r="476">
          <cell r="C476">
            <v>1407111618</v>
          </cell>
          <cell r="D476" t="str">
            <v>Nguyễn Đình Hải</v>
          </cell>
        </row>
        <row r="477">
          <cell r="C477">
            <v>1407111619</v>
          </cell>
          <cell r="D477" t="str">
            <v>Phạm Thị Thanh Hằng</v>
          </cell>
        </row>
        <row r="478">
          <cell r="C478">
            <v>1407111391</v>
          </cell>
          <cell r="D478" t="str">
            <v>Lưu Quang Hoà</v>
          </cell>
        </row>
        <row r="479">
          <cell r="C479">
            <v>1407110471</v>
          </cell>
          <cell r="D479" t="str">
            <v>Trịnh Thị Thanh Hà</v>
          </cell>
        </row>
        <row r="480">
          <cell r="C480">
            <v>1407110459</v>
          </cell>
          <cell r="D480" t="str">
            <v>Trần Thị Thắm</v>
          </cell>
        </row>
        <row r="481">
          <cell r="C481">
            <v>1407110503</v>
          </cell>
          <cell r="D481" t="str">
            <v>Nguyễn Quang Huy</v>
          </cell>
        </row>
        <row r="482">
          <cell r="C482">
            <v>1407111482</v>
          </cell>
          <cell r="D482" t="str">
            <v>Nguyễn Thiện Thu Thủy</v>
          </cell>
        </row>
        <row r="483">
          <cell r="C483">
            <v>1407110461</v>
          </cell>
          <cell r="D483" t="str">
            <v>Nguyễn Thị Thu Yến</v>
          </cell>
        </row>
        <row r="484">
          <cell r="C484">
            <v>1407111467</v>
          </cell>
          <cell r="D484" t="str">
            <v>Đặng Thị Hoàn</v>
          </cell>
        </row>
        <row r="485">
          <cell r="C485">
            <v>1407110462</v>
          </cell>
          <cell r="D485" t="str">
            <v>Nguyễn Ngọc Minh</v>
          </cell>
        </row>
        <row r="486">
          <cell r="C486">
            <v>1407110463</v>
          </cell>
          <cell r="D486" t="str">
            <v>Phan Thị Quỳnh Lâm</v>
          </cell>
        </row>
        <row r="487">
          <cell r="C487">
            <v>1407110464</v>
          </cell>
          <cell r="D487" t="str">
            <v>Dương Đức Nhâm</v>
          </cell>
        </row>
        <row r="488">
          <cell r="C488">
            <v>1407110465</v>
          </cell>
          <cell r="D488" t="str">
            <v>Lê Minh Hùng / Phan Thị Quỳnh Lâm</v>
          </cell>
        </row>
        <row r="489">
          <cell r="C489">
            <v>1407110466</v>
          </cell>
          <cell r="D489" t="str">
            <v>Hoàng Vĩnh Ninh</v>
          </cell>
        </row>
        <row r="490">
          <cell r="C490">
            <v>1407110467</v>
          </cell>
          <cell r="D490" t="str">
            <v>Thái Thị Kim Dung</v>
          </cell>
        </row>
        <row r="491">
          <cell r="C491">
            <v>1407110468</v>
          </cell>
          <cell r="D491" t="str">
            <v>Phan Tú Anh</v>
          </cell>
        </row>
        <row r="492">
          <cell r="C492">
            <v>1407110469</v>
          </cell>
          <cell r="D492" t="str">
            <v>Phạm Nghiêm Xuân Bắc</v>
          </cell>
        </row>
        <row r="493">
          <cell r="C493">
            <v>1407110470</v>
          </cell>
          <cell r="D493" t="str">
            <v>Đặng Thị Tú Quyên</v>
          </cell>
        </row>
        <row r="494">
          <cell r="C494">
            <v>1407111375</v>
          </cell>
          <cell r="D494" t="str">
            <v>Phan Lệ Nghi</v>
          </cell>
        </row>
        <row r="495">
          <cell r="C495">
            <v>1407110499</v>
          </cell>
          <cell r="D495" t="str">
            <v>Nguyễn Thanh Hòa</v>
          </cell>
        </row>
        <row r="496">
          <cell r="C496">
            <v>1407111388</v>
          </cell>
          <cell r="D496" t="str">
            <v>Công ty cổ phần giấy Hải Tiến</v>
          </cell>
        </row>
        <row r="497">
          <cell r="C497">
            <v>1407110495</v>
          </cell>
          <cell r="D497" t="str">
            <v>Vũ Thị Thu Loan</v>
          </cell>
        </row>
        <row r="498">
          <cell r="C498">
            <v>1407110498</v>
          </cell>
          <cell r="D498" t="str">
            <v>Đào Duy Anh</v>
          </cell>
        </row>
        <row r="499">
          <cell r="C499">
            <v>1407110472</v>
          </cell>
          <cell r="D499" t="str">
            <v>Lê Thị Minh Ngọc</v>
          </cell>
        </row>
        <row r="500">
          <cell r="C500">
            <v>1407111396</v>
          </cell>
          <cell r="D500" t="str">
            <v>Nguyễn Thị Minh Lân</v>
          </cell>
        </row>
        <row r="501">
          <cell r="C501">
            <v>1407110474</v>
          </cell>
          <cell r="D501" t="str">
            <v>Vũ Thị Hương</v>
          </cell>
        </row>
        <row r="502">
          <cell r="C502">
            <v>1407111465</v>
          </cell>
          <cell r="D502" t="str">
            <v>Ngô Quốc Khanh</v>
          </cell>
        </row>
        <row r="503">
          <cell r="C503">
            <v>1407110475</v>
          </cell>
          <cell r="D503" t="str">
            <v>Vũ Kông Trứ</v>
          </cell>
        </row>
        <row r="504">
          <cell r="C504">
            <v>1407110476</v>
          </cell>
          <cell r="D504" t="str">
            <v>Ngô Thị Bình</v>
          </cell>
        </row>
        <row r="505">
          <cell r="C505">
            <v>1407110477</v>
          </cell>
          <cell r="D505" t="str">
            <v>Dương Thị Tuyết</v>
          </cell>
        </row>
        <row r="506">
          <cell r="C506">
            <v>1407110034</v>
          </cell>
          <cell r="D506" t="str">
            <v>Nông Thị Liên</v>
          </cell>
        </row>
        <row r="507">
          <cell r="C507">
            <v>1407111616</v>
          </cell>
          <cell r="D507" t="str">
            <v>Pham Hoàng Tùng</v>
          </cell>
        </row>
        <row r="508">
          <cell r="C508">
            <v>1407110497</v>
          </cell>
          <cell r="D508" t="str">
            <v>Phạm Đình Thông</v>
          </cell>
        </row>
        <row r="509">
          <cell r="C509">
            <v>1407110479</v>
          </cell>
          <cell r="D509" t="str">
            <v>Cao Thị Minh</v>
          </cell>
        </row>
        <row r="510">
          <cell r="C510">
            <v>1407110480</v>
          </cell>
          <cell r="D510" t="str">
            <v>Ngô Thị Thúy Nguyên</v>
          </cell>
        </row>
        <row r="511">
          <cell r="C511">
            <v>1407111803</v>
          </cell>
          <cell r="D511" t="str">
            <v>Công ty TNHH tập đoàn Bitexco</v>
          </cell>
        </row>
        <row r="512">
          <cell r="C512">
            <v>1407111750</v>
          </cell>
          <cell r="D512" t="str">
            <v>Trần Thị Tho</v>
          </cell>
        </row>
      </sheetData>
      <sheetData sheetId="5"/>
      <sheetData sheetId="6"/>
      <sheetData sheetId="7"/>
      <sheetData sheetId="8"/>
      <sheetData sheetId="9"/>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oiSo"/>
    </sheetNames>
    <definedNames>
      <definedName name="vnd"/>
      <definedName name="vnd_us"/>
    </definedNames>
    <sheetDataSet>
      <sheetData sheetId="0"/>
      <sheetData sheetId="1"/>
      <sheetData sheetId="2"/>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vo63"/>
    </sheetNames>
    <sheetDataSet>
      <sheetData sheetId="0">
        <row r="14">
          <cell r="A14" t="str">
            <v>B116</v>
          </cell>
          <cell r="B14" t="str">
            <v>1306110517</v>
          </cell>
          <cell r="C14">
            <v>1306110517</v>
          </cell>
          <cell r="D14" t="str">
            <v>Nguyen Ba Nguyen/Le Thi Chuc</v>
          </cell>
          <cell r="E14">
            <v>0</v>
          </cell>
        </row>
        <row r="15">
          <cell r="A15" t="str">
            <v>B210</v>
          </cell>
          <cell r="B15" t="str">
            <v>1306111536</v>
          </cell>
          <cell r="C15">
            <v>1306111536</v>
          </cell>
          <cell r="D15" t="str">
            <v>Tran Thi Hung</v>
          </cell>
          <cell r="E15">
            <v>0</v>
          </cell>
        </row>
        <row r="16">
          <cell r="A16" t="str">
            <v>B215</v>
          </cell>
          <cell r="B16" t="str">
            <v>1306110073</v>
          </cell>
          <cell r="C16">
            <v>1306110073</v>
          </cell>
          <cell r="D16" t="str">
            <v>Vu Nhu Quynh</v>
          </cell>
          <cell r="E16">
            <v>0</v>
          </cell>
        </row>
        <row r="17">
          <cell r="A17" t="str">
            <v>B219</v>
          </cell>
          <cell r="B17" t="str">
            <v>1306111668</v>
          </cell>
          <cell r="C17">
            <v>1306111668</v>
          </cell>
          <cell r="D17" t="str">
            <v>Do Van Anh</v>
          </cell>
          <cell r="E17">
            <v>0</v>
          </cell>
        </row>
        <row r="18">
          <cell r="A18" t="str">
            <v>B302</v>
          </cell>
          <cell r="B18" t="str">
            <v>1306110545</v>
          </cell>
          <cell r="C18">
            <v>1306110545</v>
          </cell>
          <cell r="D18" t="str">
            <v>Le Minh Tuan</v>
          </cell>
          <cell r="E18">
            <v>0</v>
          </cell>
        </row>
        <row r="19">
          <cell r="A19" t="str">
            <v>B307</v>
          </cell>
          <cell r="B19" t="str">
            <v>1306110550</v>
          </cell>
          <cell r="C19">
            <v>1306110550</v>
          </cell>
          <cell r="D19" t="str">
            <v>Nguyen Hoang Viet</v>
          </cell>
          <cell r="E19">
            <v>0</v>
          </cell>
        </row>
        <row r="20">
          <cell r="A20" t="str">
            <v>B315</v>
          </cell>
          <cell r="B20" t="str">
            <v>1306110557</v>
          </cell>
          <cell r="C20">
            <v>1306110557</v>
          </cell>
          <cell r="D20" t="str">
            <v>Nguyen Thanh Binh</v>
          </cell>
          <cell r="E20">
            <v>0</v>
          </cell>
        </row>
        <row r="21">
          <cell r="A21" t="str">
            <v>B424</v>
          </cell>
          <cell r="B21" t="str">
            <v>1306111425</v>
          </cell>
          <cell r="C21">
            <v>1306111425</v>
          </cell>
          <cell r="D21" t="str">
            <v>Nguyen The Truong</v>
          </cell>
          <cell r="E21">
            <v>0</v>
          </cell>
        </row>
        <row r="22">
          <cell r="A22" t="str">
            <v>B505</v>
          </cell>
          <cell r="B22" t="str">
            <v>1306110591</v>
          </cell>
          <cell r="C22">
            <v>1306110591</v>
          </cell>
          <cell r="D22" t="str">
            <v>Luong Sy Phap</v>
          </cell>
          <cell r="E22">
            <v>0</v>
          </cell>
        </row>
        <row r="23">
          <cell r="A23" t="str">
            <v>B705</v>
          </cell>
          <cell r="B23" t="str">
            <v>1306110635</v>
          </cell>
          <cell r="C23">
            <v>1306110635</v>
          </cell>
          <cell r="D23" t="str">
            <v>Do Thi Hang/Ngo Xuan Tung</v>
          </cell>
          <cell r="E23">
            <v>0</v>
          </cell>
        </row>
        <row r="24">
          <cell r="A24" t="str">
            <v>B805</v>
          </cell>
          <cell r="B24" t="str">
            <v>1306110641</v>
          </cell>
          <cell r="C24">
            <v>1306110641</v>
          </cell>
          <cell r="D24" t="str">
            <v>Nguyen Tuan  Anh</v>
          </cell>
          <cell r="E24">
            <v>0</v>
          </cell>
        </row>
        <row r="25">
          <cell r="A25" t="str">
            <v>B1005</v>
          </cell>
          <cell r="B25" t="str">
            <v>1306110653</v>
          </cell>
          <cell r="C25">
            <v>1306110653</v>
          </cell>
          <cell r="D25" t="str">
            <v>Phan Thi Bich Ha</v>
          </cell>
          <cell r="E25">
            <v>0</v>
          </cell>
        </row>
        <row r="26">
          <cell r="A26" t="str">
            <v>C203</v>
          </cell>
          <cell r="B26" t="str">
            <v>1306110672</v>
          </cell>
          <cell r="C26">
            <v>1306110672</v>
          </cell>
          <cell r="D26" t="str">
            <v>Dao Thuy Ha</v>
          </cell>
          <cell r="E26">
            <v>0</v>
          </cell>
        </row>
        <row r="27">
          <cell r="A27" t="str">
            <v>C301</v>
          </cell>
          <cell r="B27" t="str">
            <v>1306111692</v>
          </cell>
          <cell r="C27">
            <v>1306111692</v>
          </cell>
          <cell r="D27" t="str">
            <v>Nguyen The Cong/Ho Thi Thanh Hai</v>
          </cell>
          <cell r="E27">
            <v>0</v>
          </cell>
        </row>
        <row r="28">
          <cell r="A28" t="str">
            <v>C307</v>
          </cell>
          <cell r="B28" t="str">
            <v>1306111632</v>
          </cell>
          <cell r="C28">
            <v>1306111632</v>
          </cell>
          <cell r="D28" t="str">
            <v>Nguyen Thu Nga</v>
          </cell>
          <cell r="E28">
            <v>0</v>
          </cell>
        </row>
        <row r="29">
          <cell r="A29" t="str">
            <v>C316</v>
          </cell>
          <cell r="B29" t="str">
            <v>1306111445</v>
          </cell>
          <cell r="C29">
            <v>1306111445</v>
          </cell>
          <cell r="D29" t="str">
            <v>Tran Thi To Nga</v>
          </cell>
          <cell r="E29">
            <v>0</v>
          </cell>
        </row>
        <row r="30">
          <cell r="A30" t="str">
            <v>C505</v>
          </cell>
          <cell r="B30" t="str">
            <v>1306110718</v>
          </cell>
          <cell r="C30">
            <v>1306110718</v>
          </cell>
          <cell r="D30" t="str">
            <v>Mai Duc Long/ Nguyen T. Minh Thuan</v>
          </cell>
          <cell r="E30">
            <v>0</v>
          </cell>
        </row>
        <row r="31">
          <cell r="A31" t="str">
            <v>C513</v>
          </cell>
          <cell r="B31" t="str">
            <v>1306110724</v>
          </cell>
          <cell r="C31">
            <v>1306110724</v>
          </cell>
          <cell r="D31" t="str">
            <v>Ngo Quang Hung</v>
          </cell>
          <cell r="E31">
            <v>0</v>
          </cell>
        </row>
        <row r="32">
          <cell r="A32" t="str">
            <v>C601</v>
          </cell>
          <cell r="B32" t="str">
            <v>1306111104</v>
          </cell>
          <cell r="C32">
            <v>1306111104</v>
          </cell>
          <cell r="D32" t="str">
            <v>Nguyen Thi Thanh Thuy</v>
          </cell>
          <cell r="E32">
            <v>0</v>
          </cell>
        </row>
        <row r="33">
          <cell r="A33" t="str">
            <v>C605</v>
          </cell>
          <cell r="B33" t="str">
            <v>1306111700</v>
          </cell>
          <cell r="C33">
            <v>1306111700</v>
          </cell>
          <cell r="D33" t="str">
            <v>Le Anh Tung</v>
          </cell>
          <cell r="E33">
            <v>0</v>
          </cell>
        </row>
        <row r="34">
          <cell r="A34" t="str">
            <v>C609</v>
          </cell>
          <cell r="B34" t="str">
            <v>1306110738</v>
          </cell>
          <cell r="C34">
            <v>1306110738</v>
          </cell>
          <cell r="D34" t="str">
            <v>Nguyen Cam Chi/ Le Thanh Ha</v>
          </cell>
          <cell r="E34">
            <v>0</v>
          </cell>
        </row>
        <row r="35">
          <cell r="A35" t="str">
            <v>E402</v>
          </cell>
          <cell r="B35" t="str">
            <v>1306110764</v>
          </cell>
          <cell r="C35">
            <v>1306110764</v>
          </cell>
          <cell r="D35" t="str">
            <v>Nguyen Ngoc Anh/ Tran T.Ngoc Mai</v>
          </cell>
          <cell r="E35">
            <v>0</v>
          </cell>
        </row>
        <row r="36">
          <cell r="A36" t="str">
            <v>E901</v>
          </cell>
          <cell r="B36" t="str">
            <v>1306110781</v>
          </cell>
          <cell r="C36">
            <v>1306110781</v>
          </cell>
          <cell r="D36" t="str">
            <v>Nguyen Thi Hai Yen</v>
          </cell>
          <cell r="E36">
            <v>0</v>
          </cell>
        </row>
        <row r="37">
          <cell r="A37" t="str">
            <v>E1101</v>
          </cell>
          <cell r="B37" t="str">
            <v>1306110323</v>
          </cell>
          <cell r="C37">
            <v>1306110323</v>
          </cell>
          <cell r="D37" t="str">
            <v>Pham Duc Tu</v>
          </cell>
          <cell r="E37">
            <v>0</v>
          </cell>
        </row>
        <row r="38">
          <cell r="A38" t="str">
            <v>E1504</v>
          </cell>
          <cell r="B38" t="str">
            <v>1306111143</v>
          </cell>
          <cell r="C38">
            <v>1306111143</v>
          </cell>
          <cell r="D38" t="str">
            <v>Cao Khanh Phuong</v>
          </cell>
          <cell r="E38">
            <v>0</v>
          </cell>
        </row>
        <row r="39">
          <cell r="A39" t="str">
            <v>E1702</v>
          </cell>
          <cell r="B39" t="str">
            <v>1306110813</v>
          </cell>
          <cell r="C39">
            <v>1306110813</v>
          </cell>
          <cell r="D39" t="str">
            <v>Hoang Ngoc Nga</v>
          </cell>
          <cell r="E39">
            <v>0</v>
          </cell>
        </row>
        <row r="40">
          <cell r="A40" t="str">
            <v>W1504</v>
          </cell>
          <cell r="B40" t="str">
            <v>1306110881</v>
          </cell>
          <cell r="C40">
            <v>1306110881</v>
          </cell>
          <cell r="D40" t="str">
            <v>Le Thi Kim Oanh/ Tran Ngoc Nam</v>
          </cell>
          <cell r="E40">
            <v>0</v>
          </cell>
        </row>
        <row r="41">
          <cell r="A41" t="str">
            <v>W1803</v>
          </cell>
          <cell r="B41" t="str">
            <v>1306110891</v>
          </cell>
          <cell r="C41">
            <v>1306110891</v>
          </cell>
          <cell r="D41" t="str">
            <v>Ninh Thi Thu Phuong</v>
          </cell>
          <cell r="E41">
            <v>0</v>
          </cell>
        </row>
        <row r="42">
          <cell r="A42" t="str">
            <v>W2002</v>
          </cell>
          <cell r="B42" t="str">
            <v>1306111484</v>
          </cell>
          <cell r="C42">
            <v>1306111484</v>
          </cell>
          <cell r="D42" t="str">
            <v>Nguyen Tue Loan</v>
          </cell>
          <cell r="E42">
            <v>0</v>
          </cell>
        </row>
        <row r="43">
          <cell r="A43" t="str">
            <v>W2003</v>
          </cell>
          <cell r="B43" t="str">
            <v>1306110898</v>
          </cell>
          <cell r="C43">
            <v>1306110898</v>
          </cell>
          <cell r="D43" t="str">
            <v>Dang Minh Tuan</v>
          </cell>
          <cell r="E43">
            <v>0</v>
          </cell>
        </row>
        <row r="44">
          <cell r="A44" t="str">
            <v>B1003</v>
          </cell>
          <cell r="B44" t="str">
            <v>1306110651</v>
          </cell>
          <cell r="C44">
            <v>1306110651</v>
          </cell>
          <cell r="D44" t="str">
            <v>Nguyen Bich Thuy/Phung Xuan Ha</v>
          </cell>
          <cell r="E44">
            <v>0</v>
          </cell>
        </row>
        <row r="45">
          <cell r="A45" t="str">
            <v>B101</v>
          </cell>
          <cell r="B45" t="str">
            <v>1306110504</v>
          </cell>
          <cell r="C45">
            <v>1306110504</v>
          </cell>
          <cell r="D45" t="str">
            <v>Phung Thi Thu Hong</v>
          </cell>
          <cell r="E45">
            <v>0</v>
          </cell>
        </row>
        <row r="46">
          <cell r="A46" t="str">
            <v>B113</v>
          </cell>
          <cell r="B46" t="str">
            <v>1306111455</v>
          </cell>
          <cell r="C46">
            <v>1306111455</v>
          </cell>
          <cell r="D46" t="str">
            <v>Bui Dinh Hung</v>
          </cell>
          <cell r="E46">
            <v>0</v>
          </cell>
        </row>
        <row r="47">
          <cell r="A47" t="str">
            <v>B115</v>
          </cell>
          <cell r="B47" t="str">
            <v>1306110516</v>
          </cell>
          <cell r="C47">
            <v>1306110516</v>
          </cell>
          <cell r="D47" t="str">
            <v>Tran Thi To Nga/ Do Phuong Lien</v>
          </cell>
          <cell r="E47">
            <v>0</v>
          </cell>
        </row>
        <row r="48">
          <cell r="A48" t="str">
            <v>B203</v>
          </cell>
          <cell r="B48" t="str">
            <v>1306110524</v>
          </cell>
          <cell r="C48">
            <v>1306110524</v>
          </cell>
          <cell r="D48" t="str">
            <v>Pham Thi Mo/ Nguyen Cuong Thinh</v>
          </cell>
          <cell r="E48">
            <v>0</v>
          </cell>
        </row>
        <row r="49">
          <cell r="A49" t="str">
            <v>B303</v>
          </cell>
          <cell r="B49" t="str">
            <v>1306110546</v>
          </cell>
          <cell r="C49">
            <v>1306110546</v>
          </cell>
          <cell r="D49" t="str">
            <v>Duong Hai Hung</v>
          </cell>
          <cell r="E49">
            <v>0</v>
          </cell>
        </row>
        <row r="50">
          <cell r="A50" t="str">
            <v>B308</v>
          </cell>
          <cell r="B50" t="str">
            <v>1306110551</v>
          </cell>
          <cell r="C50">
            <v>1306110551</v>
          </cell>
          <cell r="D50" t="str">
            <v>Ngo Quang Hung</v>
          </cell>
          <cell r="E50">
            <v>0</v>
          </cell>
        </row>
        <row r="51">
          <cell r="A51" t="str">
            <v>B310</v>
          </cell>
          <cell r="B51" t="str">
            <v>1306111592</v>
          </cell>
          <cell r="C51">
            <v>1306111592</v>
          </cell>
          <cell r="D51" t="str">
            <v>Le Thi Cuc/ Nguyen Thi Huan</v>
          </cell>
          <cell r="E51">
            <v>0</v>
          </cell>
        </row>
        <row r="52">
          <cell r="A52" t="str">
            <v>B318</v>
          </cell>
          <cell r="B52" t="str">
            <v>1306111671</v>
          </cell>
          <cell r="C52">
            <v>1306111671</v>
          </cell>
          <cell r="D52" t="str">
            <v>Dang Thi Hong Ha</v>
          </cell>
          <cell r="E52">
            <v>0</v>
          </cell>
        </row>
        <row r="53">
          <cell r="A53" t="str">
            <v>B320</v>
          </cell>
          <cell r="B53" t="str">
            <v>1306111672</v>
          </cell>
          <cell r="C53">
            <v>1306111672</v>
          </cell>
          <cell r="D53" t="str">
            <v>Nguyen Vinh Thanh - Dao Hien Chi</v>
          </cell>
          <cell r="E53">
            <v>0</v>
          </cell>
        </row>
        <row r="54">
          <cell r="A54" t="str">
            <v>B301</v>
          </cell>
          <cell r="B54" t="str">
            <v>1306110544</v>
          </cell>
          <cell r="C54">
            <v>1306110544</v>
          </cell>
          <cell r="D54" t="str">
            <v>Le Thi Ly</v>
          </cell>
          <cell r="E54">
            <v>0</v>
          </cell>
        </row>
        <row r="55">
          <cell r="A55" t="str">
            <v>B408</v>
          </cell>
          <cell r="B55" t="str">
            <v>1306110573</v>
          </cell>
          <cell r="C55">
            <v>1306110573</v>
          </cell>
          <cell r="D55" t="str">
            <v>Tran Thuy Linh/ Nguyen Ngoc Tuan</v>
          </cell>
          <cell r="E55">
            <v>0</v>
          </cell>
        </row>
        <row r="56">
          <cell r="A56" t="str">
            <v>B413</v>
          </cell>
          <cell r="B56" t="str">
            <v>1306110577</v>
          </cell>
          <cell r="C56">
            <v>1306110577</v>
          </cell>
          <cell r="D56" t="str">
            <v>Nguyen Thi Thuy</v>
          </cell>
          <cell r="E56">
            <v>0</v>
          </cell>
        </row>
        <row r="57">
          <cell r="A57" t="str">
            <v>B501</v>
          </cell>
          <cell r="B57" t="str">
            <v>1306110587</v>
          </cell>
          <cell r="C57">
            <v>1306110587</v>
          </cell>
          <cell r="D57" t="str">
            <v>Nguyen Thanh Thuy</v>
          </cell>
          <cell r="E57">
            <v>0</v>
          </cell>
        </row>
        <row r="58">
          <cell r="A58" t="str">
            <v>B504</v>
          </cell>
          <cell r="B58" t="str">
            <v>1306110590</v>
          </cell>
          <cell r="C58">
            <v>1306110590</v>
          </cell>
          <cell r="D58" t="str">
            <v>Ho Viet Hung</v>
          </cell>
          <cell r="E58">
            <v>0</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DV upload"/>
      <sheetName val="PDV upload Net"/>
      <sheetName val="PDV upload Vat"/>
      <sheetName val="code"/>
    </sheetNames>
    <sheetDataSet>
      <sheetData sheetId="0" refreshError="1"/>
      <sheetData sheetId="1" refreshError="1"/>
      <sheetData sheetId="2" refreshError="1"/>
      <sheetData sheetId="3" refreshError="1">
        <row r="7">
          <cell r="C7" t="str">
            <v>B101</v>
          </cell>
          <cell r="D7">
            <v>1306110504</v>
          </cell>
        </row>
        <row r="8">
          <cell r="C8" t="str">
            <v>B102</v>
          </cell>
          <cell r="D8">
            <v>1306111658</v>
          </cell>
        </row>
        <row r="9">
          <cell r="C9" t="str">
            <v>B103</v>
          </cell>
          <cell r="D9">
            <v>1306110506</v>
          </cell>
        </row>
        <row r="10">
          <cell r="C10" t="str">
            <v>B104</v>
          </cell>
          <cell r="D10">
            <v>1306110507</v>
          </cell>
        </row>
        <row r="11">
          <cell r="C11" t="str">
            <v>B105</v>
          </cell>
          <cell r="D11">
            <v>1306110508</v>
          </cell>
        </row>
        <row r="12">
          <cell r="C12" t="str">
            <v>B106</v>
          </cell>
          <cell r="D12">
            <v>1306110509</v>
          </cell>
        </row>
        <row r="13">
          <cell r="C13" t="str">
            <v>B107</v>
          </cell>
          <cell r="D13">
            <v>1306110510</v>
          </cell>
        </row>
        <row r="14">
          <cell r="C14" t="str">
            <v>B108</v>
          </cell>
          <cell r="D14">
            <v>1306110511</v>
          </cell>
        </row>
        <row r="15">
          <cell r="C15" t="str">
            <v>B109</v>
          </cell>
          <cell r="D15">
            <v>1306110512</v>
          </cell>
        </row>
        <row r="16">
          <cell r="C16" t="str">
            <v>B110</v>
          </cell>
          <cell r="D16">
            <v>1306111489</v>
          </cell>
        </row>
        <row r="17">
          <cell r="C17" t="str">
            <v>B111</v>
          </cell>
          <cell r="D17">
            <v>1306110513</v>
          </cell>
        </row>
        <row r="18">
          <cell r="C18" t="str">
            <v>B112</v>
          </cell>
          <cell r="D18">
            <v>1306110514</v>
          </cell>
        </row>
        <row r="19">
          <cell r="C19" t="str">
            <v>B113</v>
          </cell>
          <cell r="D19">
            <v>1306111455</v>
          </cell>
        </row>
        <row r="20">
          <cell r="C20" t="str">
            <v>B114</v>
          </cell>
          <cell r="D20">
            <v>1306111659</v>
          </cell>
        </row>
        <row r="21">
          <cell r="C21" t="str">
            <v>B115</v>
          </cell>
          <cell r="D21">
            <v>1306110516</v>
          </cell>
        </row>
        <row r="22">
          <cell r="C22" t="str">
            <v>B116</v>
          </cell>
          <cell r="D22">
            <v>1306110517</v>
          </cell>
        </row>
        <row r="23">
          <cell r="C23" t="str">
            <v>B117</v>
          </cell>
          <cell r="D23">
            <v>1306110518</v>
          </cell>
        </row>
        <row r="24">
          <cell r="C24" t="str">
            <v>B118</v>
          </cell>
          <cell r="D24">
            <v>1306111660</v>
          </cell>
        </row>
        <row r="25">
          <cell r="C25" t="str">
            <v>B119</v>
          </cell>
          <cell r="D25">
            <v>1306110520</v>
          </cell>
        </row>
        <row r="26">
          <cell r="C26" t="str">
            <v>B120</v>
          </cell>
          <cell r="D26">
            <v>1306111373</v>
          </cell>
        </row>
        <row r="27">
          <cell r="C27" t="str">
            <v>B121</v>
          </cell>
          <cell r="D27">
            <v>1306111661</v>
          </cell>
        </row>
        <row r="28">
          <cell r="C28" t="str">
            <v>B122</v>
          </cell>
          <cell r="D28">
            <v>1306111499</v>
          </cell>
        </row>
        <row r="29">
          <cell r="C29" t="str">
            <v>B201</v>
          </cell>
          <cell r="D29">
            <v>1306110522</v>
          </cell>
        </row>
        <row r="30">
          <cell r="C30" t="str">
            <v>B202</v>
          </cell>
          <cell r="D30">
            <v>1306110523</v>
          </cell>
        </row>
        <row r="31">
          <cell r="C31" t="str">
            <v>B203</v>
          </cell>
          <cell r="D31">
            <v>1306110524</v>
          </cell>
        </row>
        <row r="32">
          <cell r="C32" t="str">
            <v>B204</v>
          </cell>
          <cell r="D32">
            <v>1306111662</v>
          </cell>
        </row>
        <row r="33">
          <cell r="C33" t="str">
            <v>B205</v>
          </cell>
          <cell r="D33">
            <v>1306110526</v>
          </cell>
        </row>
        <row r="34">
          <cell r="C34" t="str">
            <v>B206</v>
          </cell>
          <cell r="D34">
            <v>1306111663</v>
          </cell>
        </row>
        <row r="35">
          <cell r="C35" t="str">
            <v>B207</v>
          </cell>
          <cell r="D35">
            <v>1306110528</v>
          </cell>
        </row>
        <row r="36">
          <cell r="C36" t="str">
            <v>B208</v>
          </cell>
          <cell r="D36">
            <v>1306111664</v>
          </cell>
        </row>
        <row r="37">
          <cell r="C37" t="str">
            <v>B209</v>
          </cell>
          <cell r="D37">
            <v>1306110530</v>
          </cell>
        </row>
        <row r="38">
          <cell r="C38" t="str">
            <v>B210</v>
          </cell>
          <cell r="D38">
            <v>1306111536</v>
          </cell>
        </row>
        <row r="39">
          <cell r="C39" t="str">
            <v>B211</v>
          </cell>
          <cell r="D39">
            <v>1306110069</v>
          </cell>
        </row>
        <row r="40">
          <cell r="C40" t="str">
            <v>B212</v>
          </cell>
          <cell r="D40">
            <v>1306110070</v>
          </cell>
        </row>
        <row r="41">
          <cell r="C41" t="str">
            <v>B213</v>
          </cell>
          <cell r="D41">
            <v>1306110533</v>
          </cell>
        </row>
        <row r="42">
          <cell r="C42" t="str">
            <v>B214</v>
          </cell>
          <cell r="D42">
            <v>1306111665</v>
          </cell>
        </row>
        <row r="43">
          <cell r="C43" t="str">
            <v>B215</v>
          </cell>
          <cell r="D43">
            <v>1306110073</v>
          </cell>
        </row>
        <row r="44">
          <cell r="C44" t="str">
            <v>B216</v>
          </cell>
          <cell r="D44">
            <v>1306111666</v>
          </cell>
        </row>
        <row r="45">
          <cell r="C45" t="str">
            <v>B217</v>
          </cell>
          <cell r="D45">
            <v>1306111667</v>
          </cell>
        </row>
        <row r="46">
          <cell r="C46" t="str">
            <v>B218</v>
          </cell>
          <cell r="D46">
            <v>1306110538</v>
          </cell>
        </row>
        <row r="47">
          <cell r="C47" t="str">
            <v>B219</v>
          </cell>
          <cell r="D47">
            <v>1306111668</v>
          </cell>
        </row>
        <row r="48">
          <cell r="C48" t="str">
            <v>B220</v>
          </cell>
          <cell r="D48">
            <v>1306110540</v>
          </cell>
        </row>
        <row r="49">
          <cell r="C49" t="str">
            <v>B221</v>
          </cell>
          <cell r="D49">
            <v>1306110541</v>
          </cell>
        </row>
        <row r="50">
          <cell r="C50" t="str">
            <v>B222</v>
          </cell>
          <cell r="D50">
            <v>1306110542</v>
          </cell>
        </row>
        <row r="51">
          <cell r="C51" t="str">
            <v>B223</v>
          </cell>
          <cell r="D51">
            <v>1306110543</v>
          </cell>
        </row>
        <row r="52">
          <cell r="C52" t="str">
            <v>B224</v>
          </cell>
          <cell r="D52">
            <v>1306111637</v>
          </cell>
        </row>
        <row r="53">
          <cell r="C53" t="str">
            <v>B301</v>
          </cell>
          <cell r="D53">
            <v>1306110544</v>
          </cell>
        </row>
        <row r="54">
          <cell r="C54" t="str">
            <v>B302</v>
          </cell>
          <cell r="D54">
            <v>1306110545</v>
          </cell>
        </row>
        <row r="55">
          <cell r="C55" t="str">
            <v>B303</v>
          </cell>
          <cell r="D55">
            <v>1306110546</v>
          </cell>
        </row>
        <row r="56">
          <cell r="C56" t="str">
            <v>B304</v>
          </cell>
          <cell r="D56">
            <v>1306111520</v>
          </cell>
        </row>
        <row r="57">
          <cell r="C57" t="str">
            <v>B305</v>
          </cell>
          <cell r="D57">
            <v>1306110548</v>
          </cell>
        </row>
        <row r="58">
          <cell r="C58" t="str">
            <v>B306</v>
          </cell>
          <cell r="D58">
            <v>1306110549</v>
          </cell>
        </row>
        <row r="59">
          <cell r="C59" t="str">
            <v>B307</v>
          </cell>
          <cell r="D59">
            <v>1306110550</v>
          </cell>
        </row>
        <row r="60">
          <cell r="C60" t="str">
            <v>B308</v>
          </cell>
          <cell r="D60">
            <v>1306110551</v>
          </cell>
        </row>
        <row r="61">
          <cell r="C61" t="str">
            <v>B309</v>
          </cell>
          <cell r="D61">
            <v>1306111669</v>
          </cell>
        </row>
        <row r="62">
          <cell r="C62" t="str">
            <v>B310</v>
          </cell>
          <cell r="D62">
            <v>1306111592</v>
          </cell>
        </row>
        <row r="63">
          <cell r="C63" t="str">
            <v>B311</v>
          </cell>
          <cell r="D63">
            <v>1306110553</v>
          </cell>
        </row>
        <row r="64">
          <cell r="C64" t="str">
            <v>B312</v>
          </cell>
          <cell r="D64">
            <v>1306111670</v>
          </cell>
        </row>
        <row r="65">
          <cell r="C65" t="str">
            <v>B313</v>
          </cell>
          <cell r="D65">
            <v>1306110555</v>
          </cell>
        </row>
        <row r="66">
          <cell r="C66" t="str">
            <v>B314</v>
          </cell>
          <cell r="D66">
            <v>1306110556</v>
          </cell>
        </row>
        <row r="67">
          <cell r="C67" t="str">
            <v>B315</v>
          </cell>
          <cell r="D67">
            <v>1306110557</v>
          </cell>
        </row>
        <row r="68">
          <cell r="C68" t="str">
            <v>B316</v>
          </cell>
          <cell r="D68">
            <v>1306110558</v>
          </cell>
        </row>
        <row r="69">
          <cell r="C69" t="str">
            <v>B317</v>
          </cell>
          <cell r="D69">
            <v>1306110559</v>
          </cell>
        </row>
        <row r="70">
          <cell r="C70" t="str">
            <v>B318</v>
          </cell>
          <cell r="D70">
            <v>1306111671</v>
          </cell>
        </row>
        <row r="71">
          <cell r="C71" t="str">
            <v>B319</v>
          </cell>
          <cell r="D71">
            <v>1306110561</v>
          </cell>
        </row>
        <row r="72">
          <cell r="C72" t="str">
            <v>B320</v>
          </cell>
          <cell r="D72">
            <v>1306111672</v>
          </cell>
        </row>
        <row r="73">
          <cell r="C73" t="str">
            <v>B321</v>
          </cell>
          <cell r="D73">
            <v>1306110563</v>
          </cell>
        </row>
        <row r="74">
          <cell r="C74" t="str">
            <v>B322</v>
          </cell>
          <cell r="D74">
            <v>1306110101</v>
          </cell>
        </row>
        <row r="75">
          <cell r="C75" t="str">
            <v>B323</v>
          </cell>
          <cell r="D75">
            <v>1306110565</v>
          </cell>
        </row>
        <row r="76">
          <cell r="C76" t="str">
            <v>B324</v>
          </cell>
          <cell r="D76">
            <v>1306111490</v>
          </cell>
        </row>
        <row r="77">
          <cell r="C77" t="str">
            <v>B401</v>
          </cell>
          <cell r="D77">
            <v>1306110566</v>
          </cell>
        </row>
        <row r="78">
          <cell r="C78" t="str">
            <v>B402</v>
          </cell>
          <cell r="D78">
            <v>1306110567</v>
          </cell>
        </row>
        <row r="79">
          <cell r="C79" t="str">
            <v>B403</v>
          </cell>
          <cell r="D79">
            <v>1306110568</v>
          </cell>
        </row>
        <row r="80">
          <cell r="C80" t="str">
            <v>B404</v>
          </cell>
          <cell r="D80">
            <v>1306110569</v>
          </cell>
        </row>
        <row r="81">
          <cell r="C81" t="str">
            <v>B405</v>
          </cell>
          <cell r="D81">
            <v>1306110570</v>
          </cell>
        </row>
        <row r="82">
          <cell r="C82" t="str">
            <v>B406</v>
          </cell>
          <cell r="D82">
            <v>1306110571</v>
          </cell>
        </row>
        <row r="83">
          <cell r="C83" t="str">
            <v>B407</v>
          </cell>
          <cell r="D83">
            <v>1306110572</v>
          </cell>
        </row>
        <row r="84">
          <cell r="C84" t="str">
            <v>B408</v>
          </cell>
          <cell r="D84">
            <v>1306110573</v>
          </cell>
        </row>
        <row r="85">
          <cell r="C85" t="str">
            <v>B409</v>
          </cell>
          <cell r="D85">
            <v>1306110574</v>
          </cell>
        </row>
        <row r="86">
          <cell r="C86" t="str">
            <v>B410</v>
          </cell>
          <cell r="D86">
            <v>1306111639</v>
          </cell>
        </row>
        <row r="87">
          <cell r="C87" t="str">
            <v>B411</v>
          </cell>
          <cell r="D87">
            <v>1306110575</v>
          </cell>
        </row>
        <row r="88">
          <cell r="C88" t="str">
            <v>B412</v>
          </cell>
          <cell r="D88">
            <v>1306110576</v>
          </cell>
        </row>
        <row r="89">
          <cell r="C89" t="str">
            <v>B413</v>
          </cell>
          <cell r="D89">
            <v>1306110577</v>
          </cell>
        </row>
        <row r="90">
          <cell r="C90" t="str">
            <v>B414</v>
          </cell>
          <cell r="D90">
            <v>1306110578</v>
          </cell>
        </row>
        <row r="91">
          <cell r="C91" t="str">
            <v>B415</v>
          </cell>
          <cell r="D91">
            <v>1306110579</v>
          </cell>
        </row>
        <row r="92">
          <cell r="C92" t="str">
            <v>B416</v>
          </cell>
          <cell r="D92">
            <v>1306110580</v>
          </cell>
        </row>
        <row r="93">
          <cell r="C93" t="str">
            <v>B417</v>
          </cell>
          <cell r="D93">
            <v>1306110581</v>
          </cell>
        </row>
        <row r="94">
          <cell r="C94" t="str">
            <v>B418</v>
          </cell>
          <cell r="D94">
            <v>1306111448</v>
          </cell>
        </row>
        <row r="95">
          <cell r="C95" t="str">
            <v>B419</v>
          </cell>
          <cell r="D95">
            <v>1306111673</v>
          </cell>
        </row>
        <row r="96">
          <cell r="C96" t="str">
            <v>B420</v>
          </cell>
          <cell r="D96">
            <v>1306111674</v>
          </cell>
        </row>
        <row r="97">
          <cell r="C97" t="str">
            <v>B421</v>
          </cell>
          <cell r="D97">
            <v>1306110120</v>
          </cell>
        </row>
        <row r="98">
          <cell r="C98" t="str">
            <v>B422</v>
          </cell>
          <cell r="D98">
            <v>1306110585</v>
          </cell>
        </row>
        <row r="99">
          <cell r="C99" t="str">
            <v>B423</v>
          </cell>
          <cell r="D99">
            <v>1306110586</v>
          </cell>
        </row>
        <row r="100">
          <cell r="C100" t="str">
            <v>B424</v>
          </cell>
          <cell r="D100">
            <v>1306111425</v>
          </cell>
        </row>
        <row r="101">
          <cell r="C101" t="str">
            <v>B501</v>
          </cell>
          <cell r="D101">
            <v>1306110587</v>
          </cell>
        </row>
        <row r="102">
          <cell r="C102" t="str">
            <v>B502</v>
          </cell>
          <cell r="D102">
            <v>1306110588</v>
          </cell>
        </row>
        <row r="103">
          <cell r="C103" t="str">
            <v>B503</v>
          </cell>
          <cell r="D103">
            <v>1306110589</v>
          </cell>
        </row>
        <row r="104">
          <cell r="C104" t="str">
            <v>B504</v>
          </cell>
          <cell r="D104">
            <v>1306110590</v>
          </cell>
        </row>
        <row r="105">
          <cell r="C105" t="str">
            <v>B505</v>
          </cell>
          <cell r="D105">
            <v>1306110591</v>
          </cell>
        </row>
        <row r="106">
          <cell r="C106" t="str">
            <v>B506</v>
          </cell>
          <cell r="D106">
            <v>1306110592</v>
          </cell>
        </row>
        <row r="107">
          <cell r="C107" t="str">
            <v>B507</v>
          </cell>
          <cell r="D107">
            <v>1306110593</v>
          </cell>
        </row>
        <row r="108">
          <cell r="C108" t="str">
            <v>B508</v>
          </cell>
          <cell r="D108">
            <v>1306110594</v>
          </cell>
        </row>
        <row r="109">
          <cell r="C109" t="str">
            <v>B509</v>
          </cell>
          <cell r="D109">
            <v>1306111005</v>
          </cell>
        </row>
        <row r="110">
          <cell r="C110" t="str">
            <v>B510</v>
          </cell>
          <cell r="D110">
            <v>1306111675</v>
          </cell>
        </row>
        <row r="111">
          <cell r="C111" t="str">
            <v>B511</v>
          </cell>
          <cell r="D111">
            <v>1306110597</v>
          </cell>
        </row>
        <row r="112">
          <cell r="C112" t="str">
            <v>B512</v>
          </cell>
          <cell r="D112">
            <v>1306111676</v>
          </cell>
        </row>
        <row r="113">
          <cell r="C113" t="str">
            <v>B513</v>
          </cell>
          <cell r="D113">
            <v>1306111450</v>
          </cell>
        </row>
        <row r="114">
          <cell r="C114" t="str">
            <v>B514</v>
          </cell>
          <cell r="D114">
            <v>1306110599</v>
          </cell>
        </row>
        <row r="115">
          <cell r="C115" t="str">
            <v>B515</v>
          </cell>
          <cell r="D115">
            <v>1306110600</v>
          </cell>
        </row>
        <row r="116">
          <cell r="C116" t="str">
            <v>B516</v>
          </cell>
          <cell r="D116">
            <v>1306110601</v>
          </cell>
        </row>
        <row r="117">
          <cell r="C117" t="str">
            <v>B517</v>
          </cell>
          <cell r="D117">
            <v>1306110602</v>
          </cell>
        </row>
        <row r="118">
          <cell r="C118" t="str">
            <v>B518</v>
          </cell>
          <cell r="D118">
            <v>1306111677</v>
          </cell>
        </row>
        <row r="119">
          <cell r="C119" t="str">
            <v>B519</v>
          </cell>
          <cell r="D119">
            <v>1306110604</v>
          </cell>
        </row>
        <row r="120">
          <cell r="C120" t="str">
            <v>B520</v>
          </cell>
          <cell r="D120">
            <v>1306111678</v>
          </cell>
        </row>
        <row r="121">
          <cell r="C121" t="str">
            <v>B521</v>
          </cell>
          <cell r="D121">
            <v>1306110606</v>
          </cell>
        </row>
        <row r="122">
          <cell r="C122" t="str">
            <v>B522</v>
          </cell>
          <cell r="D122">
            <v>1306110607</v>
          </cell>
        </row>
        <row r="123">
          <cell r="C123" t="str">
            <v>B523</v>
          </cell>
          <cell r="D123">
            <v>1306110608</v>
          </cell>
        </row>
        <row r="124">
          <cell r="C124" t="str">
            <v>B524</v>
          </cell>
          <cell r="D124">
            <v>1306111461</v>
          </cell>
        </row>
        <row r="125">
          <cell r="C125" t="str">
            <v>B601</v>
          </cell>
          <cell r="D125">
            <v>1306110609</v>
          </cell>
        </row>
        <row r="126">
          <cell r="C126" t="str">
            <v>B602</v>
          </cell>
          <cell r="D126">
            <v>1306110610</v>
          </cell>
        </row>
        <row r="127">
          <cell r="C127" t="str">
            <v>B603</v>
          </cell>
          <cell r="D127">
            <v>1306110611</v>
          </cell>
        </row>
        <row r="128">
          <cell r="C128" t="str">
            <v>B604</v>
          </cell>
          <cell r="D128">
            <v>1306110612</v>
          </cell>
        </row>
        <row r="129">
          <cell r="C129" t="str">
            <v>B605</v>
          </cell>
          <cell r="D129">
            <v>1306110613</v>
          </cell>
        </row>
        <row r="130">
          <cell r="C130" t="str">
            <v>B606</v>
          </cell>
          <cell r="D130">
            <v>1306110614</v>
          </cell>
        </row>
        <row r="131">
          <cell r="C131" t="str">
            <v>B607</v>
          </cell>
          <cell r="D131">
            <v>1306110615</v>
          </cell>
        </row>
        <row r="132">
          <cell r="C132" t="str">
            <v>B608</v>
          </cell>
          <cell r="D132">
            <v>1306110616</v>
          </cell>
        </row>
        <row r="133">
          <cell r="C133" t="str">
            <v>B609</v>
          </cell>
          <cell r="D133">
            <v>1306110617</v>
          </cell>
        </row>
        <row r="134">
          <cell r="C134" t="str">
            <v>B610</v>
          </cell>
          <cell r="D134">
            <v>1306110618</v>
          </cell>
        </row>
        <row r="135">
          <cell r="C135" t="str">
            <v>B611</v>
          </cell>
          <cell r="D135">
            <v>1306110154</v>
          </cell>
        </row>
        <row r="136">
          <cell r="C136" t="str">
            <v>B612</v>
          </cell>
          <cell r="D136">
            <v>1306110620</v>
          </cell>
        </row>
        <row r="137">
          <cell r="C137" t="str">
            <v>B613</v>
          </cell>
          <cell r="D137">
            <v>1306111595</v>
          </cell>
        </row>
        <row r="138">
          <cell r="C138" t="str">
            <v>B614</v>
          </cell>
          <cell r="D138">
            <v>1306110621</v>
          </cell>
        </row>
        <row r="139">
          <cell r="C139" t="str">
            <v>B615</v>
          </cell>
          <cell r="D139">
            <v>1306110622</v>
          </cell>
        </row>
        <row r="140">
          <cell r="C140" t="str">
            <v>B616</v>
          </cell>
          <cell r="D140">
            <v>1306110623</v>
          </cell>
        </row>
        <row r="141">
          <cell r="C141" t="str">
            <v>B617</v>
          </cell>
          <cell r="D141">
            <v>1306111679</v>
          </cell>
        </row>
        <row r="142">
          <cell r="C142" t="str">
            <v>B618</v>
          </cell>
          <cell r="D142">
            <v>1306111031</v>
          </cell>
        </row>
        <row r="143">
          <cell r="C143" t="str">
            <v>B619</v>
          </cell>
          <cell r="D143">
            <v>1306110626</v>
          </cell>
        </row>
        <row r="144">
          <cell r="C144" t="str">
            <v>B620</v>
          </cell>
          <cell r="D144">
            <v>1306111033</v>
          </cell>
        </row>
        <row r="145">
          <cell r="C145" t="str">
            <v>B621</v>
          </cell>
          <cell r="D145">
            <v>1306111680</v>
          </cell>
        </row>
        <row r="146">
          <cell r="C146" t="str">
            <v>B622</v>
          </cell>
          <cell r="D146">
            <v>1306111681</v>
          </cell>
        </row>
        <row r="147">
          <cell r="C147" t="str">
            <v>B623</v>
          </cell>
          <cell r="D147">
            <v>1306111682</v>
          </cell>
        </row>
        <row r="148">
          <cell r="C148" t="str">
            <v>B624</v>
          </cell>
          <cell r="D148">
            <v>1306111641</v>
          </cell>
        </row>
        <row r="149">
          <cell r="C149" t="str">
            <v>B701</v>
          </cell>
          <cell r="D149">
            <v>1306110631</v>
          </cell>
        </row>
        <row r="150">
          <cell r="C150" t="str">
            <v>B702</v>
          </cell>
          <cell r="D150">
            <v>1306111683</v>
          </cell>
        </row>
        <row r="151">
          <cell r="C151" t="str">
            <v>B703</v>
          </cell>
          <cell r="D151">
            <v>1306110633</v>
          </cell>
        </row>
        <row r="152">
          <cell r="C152" t="str">
            <v>B704</v>
          </cell>
          <cell r="D152">
            <v>1306110634</v>
          </cell>
        </row>
        <row r="153">
          <cell r="C153" t="str">
            <v>B705</v>
          </cell>
          <cell r="D153">
            <v>1306110635</v>
          </cell>
        </row>
        <row r="154">
          <cell r="C154" t="str">
            <v>B706</v>
          </cell>
          <cell r="D154">
            <v>1306110636</v>
          </cell>
        </row>
        <row r="155">
          <cell r="C155" t="str">
            <v>B801</v>
          </cell>
          <cell r="D155">
            <v>1306110637</v>
          </cell>
        </row>
        <row r="156">
          <cell r="C156" t="str">
            <v>B802</v>
          </cell>
          <cell r="D156">
            <v>1306110638</v>
          </cell>
        </row>
        <row r="157">
          <cell r="C157" t="str">
            <v>B803</v>
          </cell>
          <cell r="D157">
            <v>1306110639</v>
          </cell>
        </row>
        <row r="158">
          <cell r="C158" t="str">
            <v>B804</v>
          </cell>
          <cell r="D158">
            <v>1306110640</v>
          </cell>
        </row>
        <row r="159">
          <cell r="C159" t="str">
            <v>B805</v>
          </cell>
          <cell r="D159">
            <v>1306110641</v>
          </cell>
        </row>
        <row r="160">
          <cell r="C160" t="str">
            <v>B806</v>
          </cell>
          <cell r="D160">
            <v>1306111684</v>
          </cell>
        </row>
        <row r="161">
          <cell r="C161" t="str">
            <v>B901</v>
          </cell>
          <cell r="D161">
            <v>1306110643</v>
          </cell>
        </row>
        <row r="162">
          <cell r="C162" t="str">
            <v>B902</v>
          </cell>
          <cell r="D162">
            <v>1306111685</v>
          </cell>
        </row>
        <row r="163">
          <cell r="C163" t="str">
            <v>B903</v>
          </cell>
          <cell r="D163">
            <v>1306110645</v>
          </cell>
        </row>
        <row r="164">
          <cell r="C164" t="str">
            <v>B904</v>
          </cell>
          <cell r="D164">
            <v>1306110646</v>
          </cell>
        </row>
        <row r="165">
          <cell r="C165" t="str">
            <v>B905</v>
          </cell>
          <cell r="D165">
            <v>1306111686</v>
          </cell>
        </row>
        <row r="166">
          <cell r="C166" t="str">
            <v>B906</v>
          </cell>
          <cell r="D166">
            <v>1306110648</v>
          </cell>
        </row>
        <row r="167">
          <cell r="C167" t="str">
            <v>B1001</v>
          </cell>
          <cell r="D167">
            <v>1306110649</v>
          </cell>
        </row>
        <row r="168">
          <cell r="C168" t="str">
            <v>B1002</v>
          </cell>
          <cell r="D168">
            <v>1306110650</v>
          </cell>
        </row>
        <row r="169">
          <cell r="C169" t="str">
            <v>B1003</v>
          </cell>
          <cell r="D169">
            <v>1306110651</v>
          </cell>
        </row>
        <row r="170">
          <cell r="C170" t="str">
            <v>B1004</v>
          </cell>
          <cell r="D170">
            <v>1306111656</v>
          </cell>
        </row>
        <row r="171">
          <cell r="C171" t="str">
            <v>B1005</v>
          </cell>
          <cell r="D171">
            <v>1306110653</v>
          </cell>
        </row>
        <row r="172">
          <cell r="C172" t="str">
            <v>B1006</v>
          </cell>
          <cell r="D172">
            <v>1306111657</v>
          </cell>
        </row>
        <row r="173">
          <cell r="C173" t="str">
            <v>C101</v>
          </cell>
          <cell r="D173">
            <v>1306110655</v>
          </cell>
        </row>
        <row r="174">
          <cell r="C174" t="str">
            <v>C102</v>
          </cell>
          <cell r="D174">
            <v>1306111687</v>
          </cell>
        </row>
        <row r="175">
          <cell r="C175" t="str">
            <v>C103</v>
          </cell>
          <cell r="D175">
            <v>1306111299</v>
          </cell>
        </row>
        <row r="176">
          <cell r="C176" t="str">
            <v>C104</v>
          </cell>
          <cell r="D176">
            <v>1306110658</v>
          </cell>
        </row>
        <row r="177">
          <cell r="C177" t="str">
            <v>C105</v>
          </cell>
          <cell r="D177">
            <v>1306110659</v>
          </cell>
        </row>
        <row r="178">
          <cell r="C178" t="str">
            <v>C106</v>
          </cell>
          <cell r="D178">
            <v>1306110660</v>
          </cell>
        </row>
        <row r="179">
          <cell r="C179" t="str">
            <v>C107</v>
          </cell>
          <cell r="D179">
            <v>1306111688</v>
          </cell>
        </row>
        <row r="180">
          <cell r="C180" t="str">
            <v>C108</v>
          </cell>
          <cell r="D180">
            <v>1306110661</v>
          </cell>
        </row>
        <row r="181">
          <cell r="C181" t="str">
            <v>C109</v>
          </cell>
          <cell r="D181">
            <v>1306110662</v>
          </cell>
        </row>
        <row r="182">
          <cell r="C182" t="str">
            <v>C110</v>
          </cell>
          <cell r="D182">
            <v>1306111689</v>
          </cell>
        </row>
        <row r="183">
          <cell r="C183" t="str">
            <v>C111</v>
          </cell>
          <cell r="D183">
            <v>1306110664</v>
          </cell>
        </row>
        <row r="184">
          <cell r="C184" t="str">
            <v>C112</v>
          </cell>
          <cell r="D184">
            <v>1306110665</v>
          </cell>
        </row>
        <row r="185">
          <cell r="C185" t="str">
            <v>C113</v>
          </cell>
          <cell r="D185">
            <v>1306110666</v>
          </cell>
        </row>
        <row r="186">
          <cell r="C186" t="str">
            <v>C114</v>
          </cell>
          <cell r="D186">
            <v>1306110667</v>
          </cell>
        </row>
        <row r="187">
          <cell r="C187" t="str">
            <v>C115</v>
          </cell>
          <cell r="D187">
            <v>1306110668</v>
          </cell>
        </row>
        <row r="188">
          <cell r="C188" t="str">
            <v>C116</v>
          </cell>
          <cell r="D188">
            <v>1306110669</v>
          </cell>
        </row>
        <row r="189">
          <cell r="C189" t="str">
            <v>C117</v>
          </cell>
          <cell r="D189">
            <v>1306111541</v>
          </cell>
        </row>
        <row r="190">
          <cell r="C190" t="str">
            <v>C201</v>
          </cell>
          <cell r="D190">
            <v>1306110670</v>
          </cell>
        </row>
        <row r="191">
          <cell r="C191" t="str">
            <v>C202</v>
          </cell>
          <cell r="D191">
            <v>1306111250</v>
          </cell>
        </row>
        <row r="192">
          <cell r="C192" t="str">
            <v>C203</v>
          </cell>
          <cell r="D192">
            <v>1306110672</v>
          </cell>
        </row>
        <row r="193">
          <cell r="C193" t="str">
            <v>C204</v>
          </cell>
          <cell r="D193">
            <v>1306110673</v>
          </cell>
        </row>
        <row r="194">
          <cell r="C194" t="str">
            <v>C205</v>
          </cell>
          <cell r="D194">
            <v>1306110674</v>
          </cell>
        </row>
        <row r="195">
          <cell r="C195" t="str">
            <v>C206</v>
          </cell>
          <cell r="D195">
            <v>1306110675</v>
          </cell>
        </row>
        <row r="196">
          <cell r="C196" t="str">
            <v>C207</v>
          </cell>
          <cell r="D196">
            <v>1306111642</v>
          </cell>
        </row>
        <row r="197">
          <cell r="C197" t="str">
            <v>C208</v>
          </cell>
          <cell r="D197">
            <v>1306110676</v>
          </cell>
        </row>
        <row r="198">
          <cell r="C198" t="str">
            <v>C209</v>
          </cell>
          <cell r="D198">
            <v>1306110677</v>
          </cell>
        </row>
        <row r="199">
          <cell r="C199" t="str">
            <v>C210</v>
          </cell>
          <cell r="D199">
            <v>1306110678</v>
          </cell>
        </row>
        <row r="200">
          <cell r="C200" t="str">
            <v>C211</v>
          </cell>
          <cell r="D200">
            <v>1306111690</v>
          </cell>
        </row>
        <row r="201">
          <cell r="C201" t="str">
            <v>C212</v>
          </cell>
          <cell r="D201">
            <v>1306111643</v>
          </cell>
        </row>
        <row r="202">
          <cell r="C202" t="str">
            <v>C213</v>
          </cell>
          <cell r="D202">
            <v>1306111691</v>
          </cell>
        </row>
        <row r="203">
          <cell r="C203" t="str">
            <v>C214</v>
          </cell>
          <cell r="D203">
            <v>1306110681</v>
          </cell>
        </row>
        <row r="204">
          <cell r="C204" t="str">
            <v>C215</v>
          </cell>
          <cell r="D204">
            <v>1306110682</v>
          </cell>
        </row>
        <row r="205">
          <cell r="C205" t="str">
            <v>C216</v>
          </cell>
          <cell r="D205">
            <v>1306111644</v>
          </cell>
        </row>
        <row r="206">
          <cell r="C206" t="str">
            <v>C217</v>
          </cell>
          <cell r="D206">
            <v>1306110683</v>
          </cell>
        </row>
        <row r="207">
          <cell r="C207" t="str">
            <v>C218</v>
          </cell>
          <cell r="D207">
            <v>1306111628</v>
          </cell>
        </row>
        <row r="208">
          <cell r="C208" t="str">
            <v>C301</v>
          </cell>
          <cell r="D208">
            <v>1306111692</v>
          </cell>
        </row>
        <row r="209">
          <cell r="C209" t="str">
            <v>C302</v>
          </cell>
          <cell r="D209">
            <v>1306110685</v>
          </cell>
        </row>
        <row r="210">
          <cell r="C210" t="str">
            <v>C303</v>
          </cell>
          <cell r="D210">
            <v>1306110686</v>
          </cell>
        </row>
        <row r="211">
          <cell r="C211" t="str">
            <v>C304</v>
          </cell>
          <cell r="D211">
            <v>1306110687</v>
          </cell>
        </row>
        <row r="212">
          <cell r="C212" t="str">
            <v>C305</v>
          </cell>
          <cell r="D212">
            <v>1306110688</v>
          </cell>
        </row>
        <row r="213">
          <cell r="C213" t="str">
            <v>C306</v>
          </cell>
          <cell r="D213">
            <v>1306110689</v>
          </cell>
        </row>
        <row r="214">
          <cell r="C214" t="str">
            <v>C307</v>
          </cell>
          <cell r="D214">
            <v>1306111632</v>
          </cell>
        </row>
        <row r="215">
          <cell r="C215" t="str">
            <v>C308</v>
          </cell>
          <cell r="D215">
            <v>1306110690</v>
          </cell>
        </row>
        <row r="216">
          <cell r="C216" t="str">
            <v>C309</v>
          </cell>
          <cell r="D216">
            <v>1306110691</v>
          </cell>
        </row>
        <row r="217">
          <cell r="C217" t="str">
            <v>C310</v>
          </cell>
          <cell r="D217">
            <v>1306110692</v>
          </cell>
        </row>
        <row r="218">
          <cell r="C218" t="str">
            <v>C311</v>
          </cell>
          <cell r="D218">
            <v>1306110693</v>
          </cell>
        </row>
        <row r="219">
          <cell r="C219" t="str">
            <v>C312</v>
          </cell>
          <cell r="D219">
            <v>1306111464</v>
          </cell>
        </row>
        <row r="220">
          <cell r="C220" t="str">
            <v>C313</v>
          </cell>
          <cell r="D220">
            <v>1306110694</v>
          </cell>
        </row>
        <row r="221">
          <cell r="C221" t="str">
            <v>C314</v>
          </cell>
          <cell r="D221">
            <v>1306110695</v>
          </cell>
        </row>
        <row r="222">
          <cell r="C222" t="str">
            <v>C315</v>
          </cell>
          <cell r="D222">
            <v>1306110696</v>
          </cell>
        </row>
        <row r="223">
          <cell r="C223" t="str">
            <v>C316</v>
          </cell>
          <cell r="D223">
            <v>1306111445</v>
          </cell>
        </row>
        <row r="224">
          <cell r="C224" t="str">
            <v>C317</v>
          </cell>
          <cell r="D224">
            <v>1306110697</v>
          </cell>
        </row>
        <row r="225">
          <cell r="C225" t="str">
            <v>C318</v>
          </cell>
          <cell r="D225">
            <v>1306110698</v>
          </cell>
        </row>
        <row r="226">
          <cell r="C226" t="str">
            <v>C401</v>
          </cell>
          <cell r="D226">
            <v>1306110699</v>
          </cell>
        </row>
        <row r="227">
          <cell r="C227" t="str">
            <v>C402</v>
          </cell>
          <cell r="D227">
            <v>1306110700</v>
          </cell>
        </row>
        <row r="228">
          <cell r="C228" t="str">
            <v>C403</v>
          </cell>
          <cell r="D228">
            <v>1306110701</v>
          </cell>
        </row>
        <row r="229">
          <cell r="C229" t="str">
            <v>C404</v>
          </cell>
          <cell r="D229">
            <v>1306110702</v>
          </cell>
        </row>
        <row r="230">
          <cell r="C230" t="str">
            <v>C405</v>
          </cell>
          <cell r="D230">
            <v>1306110703</v>
          </cell>
        </row>
        <row r="231">
          <cell r="C231" t="str">
            <v>C406</v>
          </cell>
          <cell r="D231">
            <v>1306110704</v>
          </cell>
        </row>
        <row r="232">
          <cell r="C232" t="str">
            <v>C407</v>
          </cell>
          <cell r="D232">
            <v>1306111645</v>
          </cell>
        </row>
        <row r="233">
          <cell r="C233" t="str">
            <v>C408</v>
          </cell>
          <cell r="D233">
            <v>1306111693</v>
          </cell>
        </row>
        <row r="234">
          <cell r="C234" t="str">
            <v>C409</v>
          </cell>
          <cell r="D234">
            <v>1306110706</v>
          </cell>
        </row>
        <row r="235">
          <cell r="C235" t="str">
            <v>C410</v>
          </cell>
          <cell r="D235">
            <v>1306110707</v>
          </cell>
        </row>
        <row r="236">
          <cell r="C236" t="str">
            <v>C411</v>
          </cell>
          <cell r="D236">
            <v>1306110708</v>
          </cell>
        </row>
        <row r="237">
          <cell r="C237" t="str">
            <v>C412</v>
          </cell>
          <cell r="D237">
            <v>1306111646</v>
          </cell>
        </row>
        <row r="238">
          <cell r="C238" t="str">
            <v>C413</v>
          </cell>
          <cell r="D238">
            <v>1306110709</v>
          </cell>
        </row>
        <row r="239">
          <cell r="C239" t="str">
            <v>C414</v>
          </cell>
          <cell r="D239">
            <v>1306110710</v>
          </cell>
        </row>
        <row r="240">
          <cell r="C240" t="str">
            <v>C415</v>
          </cell>
          <cell r="D240">
            <v>1306111694</v>
          </cell>
        </row>
        <row r="241">
          <cell r="C241" t="str">
            <v>C416</v>
          </cell>
          <cell r="D241">
            <v>1306111695</v>
          </cell>
        </row>
        <row r="242">
          <cell r="C242" t="str">
            <v>C417</v>
          </cell>
          <cell r="D242">
            <v>1306110712</v>
          </cell>
        </row>
        <row r="243">
          <cell r="C243" t="str">
            <v>C418</v>
          </cell>
          <cell r="D243">
            <v>1306110713</v>
          </cell>
        </row>
        <row r="244">
          <cell r="C244" t="str">
            <v>C501</v>
          </cell>
          <cell r="D244">
            <v>1306110714</v>
          </cell>
        </row>
        <row r="245">
          <cell r="C245" t="str">
            <v>C502</v>
          </cell>
          <cell r="D245">
            <v>1306110715</v>
          </cell>
        </row>
        <row r="246">
          <cell r="C246" t="str">
            <v>C503</v>
          </cell>
          <cell r="D246">
            <v>1306110716</v>
          </cell>
        </row>
        <row r="247">
          <cell r="C247" t="str">
            <v>C504</v>
          </cell>
          <cell r="D247">
            <v>1306110717</v>
          </cell>
        </row>
        <row r="248">
          <cell r="C248" t="str">
            <v>C505</v>
          </cell>
          <cell r="D248">
            <v>1306110718</v>
          </cell>
        </row>
        <row r="249">
          <cell r="C249" t="str">
            <v>C506</v>
          </cell>
          <cell r="D249">
            <v>1306110719</v>
          </cell>
        </row>
        <row r="250">
          <cell r="C250" t="str">
            <v>C507</v>
          </cell>
          <cell r="D250">
            <v>1306111647</v>
          </cell>
        </row>
        <row r="251">
          <cell r="C251" t="str">
            <v>C508</v>
          </cell>
          <cell r="D251">
            <v>1306111095</v>
          </cell>
        </row>
        <row r="252">
          <cell r="C252" t="str">
            <v>C509</v>
          </cell>
          <cell r="D252">
            <v>1306111696</v>
          </cell>
        </row>
        <row r="253">
          <cell r="C253" t="str">
            <v>C510</v>
          </cell>
          <cell r="D253">
            <v>1306110722</v>
          </cell>
        </row>
        <row r="254">
          <cell r="C254" t="str">
            <v>C511</v>
          </cell>
          <cell r="D254">
            <v>1306111698</v>
          </cell>
        </row>
        <row r="255">
          <cell r="C255" t="str">
            <v>C512</v>
          </cell>
          <cell r="D255">
            <v>1306111648</v>
          </cell>
        </row>
        <row r="256">
          <cell r="C256" t="str">
            <v>C513</v>
          </cell>
          <cell r="D256">
            <v>1306110724</v>
          </cell>
        </row>
        <row r="257">
          <cell r="C257" t="str">
            <v>C514</v>
          </cell>
          <cell r="D257">
            <v>1306110725</v>
          </cell>
        </row>
        <row r="258">
          <cell r="C258" t="str">
            <v>C515</v>
          </cell>
          <cell r="D258">
            <v>1306111699</v>
          </cell>
        </row>
        <row r="259">
          <cell r="C259" t="str">
            <v>C516</v>
          </cell>
          <cell r="D259">
            <v>1306110727</v>
          </cell>
        </row>
        <row r="260">
          <cell r="C260" t="str">
            <v>C517</v>
          </cell>
          <cell r="D260">
            <v>1306110728</v>
          </cell>
        </row>
        <row r="261">
          <cell r="C261" t="str">
            <v>C518</v>
          </cell>
          <cell r="D261">
            <v>1306110729</v>
          </cell>
        </row>
        <row r="262">
          <cell r="C262" t="str">
            <v>C601</v>
          </cell>
          <cell r="D262">
            <v>1306111104</v>
          </cell>
        </row>
        <row r="263">
          <cell r="C263" t="str">
            <v>C602</v>
          </cell>
          <cell r="D263">
            <v>1306110731</v>
          </cell>
        </row>
        <row r="264">
          <cell r="C264" t="str">
            <v>C603</v>
          </cell>
          <cell r="D264">
            <v>1306110732</v>
          </cell>
        </row>
        <row r="265">
          <cell r="C265" t="str">
            <v>C604</v>
          </cell>
          <cell r="D265">
            <v>1306110733</v>
          </cell>
        </row>
        <row r="266">
          <cell r="C266" t="str">
            <v>C605</v>
          </cell>
          <cell r="D266">
            <v>1306111700</v>
          </cell>
        </row>
        <row r="267">
          <cell r="C267" t="str">
            <v>C606</v>
          </cell>
          <cell r="D267">
            <v>1306110735</v>
          </cell>
        </row>
        <row r="268">
          <cell r="C268" t="str">
            <v>C607</v>
          </cell>
          <cell r="D268">
            <v>1306110736</v>
          </cell>
        </row>
        <row r="269">
          <cell r="C269" t="str">
            <v>C608</v>
          </cell>
          <cell r="D269">
            <v>1306110737</v>
          </cell>
        </row>
        <row r="270">
          <cell r="C270" t="str">
            <v>C609</v>
          </cell>
          <cell r="D270">
            <v>1306110738</v>
          </cell>
        </row>
        <row r="271">
          <cell r="C271" t="str">
            <v>C610</v>
          </cell>
          <cell r="D271">
            <v>1306110739</v>
          </cell>
        </row>
        <row r="272">
          <cell r="C272" t="str">
            <v>C611</v>
          </cell>
          <cell r="D272">
            <v>1306110740</v>
          </cell>
        </row>
        <row r="273">
          <cell r="C273" t="str">
            <v>C612</v>
          </cell>
          <cell r="D273">
            <v>1306110741</v>
          </cell>
        </row>
        <row r="274">
          <cell r="C274" t="str">
            <v>C613</v>
          </cell>
          <cell r="D274">
            <v>1306111701</v>
          </cell>
        </row>
        <row r="275">
          <cell r="C275" t="str">
            <v>C614</v>
          </cell>
          <cell r="D275">
            <v>1306110743</v>
          </cell>
        </row>
        <row r="276">
          <cell r="C276" t="str">
            <v>C615</v>
          </cell>
          <cell r="D276">
            <v>1306110744</v>
          </cell>
        </row>
        <row r="277">
          <cell r="C277" t="str">
            <v>C616</v>
          </cell>
          <cell r="D277">
            <v>1306111376</v>
          </cell>
        </row>
        <row r="278">
          <cell r="C278" t="str">
            <v>C617</v>
          </cell>
          <cell r="D278">
            <v>1306110745</v>
          </cell>
        </row>
        <row r="279">
          <cell r="C279" t="str">
            <v>C618</v>
          </cell>
          <cell r="D279">
            <v>1306110746</v>
          </cell>
        </row>
        <row r="280">
          <cell r="C280" t="str">
            <v>C701</v>
          </cell>
          <cell r="D280">
            <v>1306110747</v>
          </cell>
        </row>
        <row r="281">
          <cell r="C281" t="str">
            <v>C702</v>
          </cell>
          <cell r="D281">
            <v>1306111120</v>
          </cell>
        </row>
        <row r="282">
          <cell r="C282" t="str">
            <v>C703</v>
          </cell>
          <cell r="D282">
            <v>1306110749</v>
          </cell>
        </row>
        <row r="283">
          <cell r="C283" t="str">
            <v>C704</v>
          </cell>
          <cell r="D283">
            <v>1306110750</v>
          </cell>
        </row>
        <row r="284">
          <cell r="C284" t="str">
            <v>C801</v>
          </cell>
          <cell r="D284">
            <v>1306110751</v>
          </cell>
        </row>
        <row r="285">
          <cell r="C285" t="str">
            <v>C802</v>
          </cell>
          <cell r="D285">
            <v>1306110752</v>
          </cell>
        </row>
        <row r="286">
          <cell r="C286" t="str">
            <v>C803</v>
          </cell>
          <cell r="D286">
            <v>1306110753</v>
          </cell>
        </row>
        <row r="287">
          <cell r="C287" t="str">
            <v>C804</v>
          </cell>
          <cell r="D287">
            <v>1306111702</v>
          </cell>
        </row>
        <row r="288">
          <cell r="C288" t="str">
            <v>C901</v>
          </cell>
          <cell r="D288">
            <v>1306110755</v>
          </cell>
        </row>
        <row r="289">
          <cell r="C289" t="str">
            <v>C902</v>
          </cell>
          <cell r="D289">
            <v>1306111703</v>
          </cell>
        </row>
        <row r="290">
          <cell r="C290" t="str">
            <v>C903</v>
          </cell>
          <cell r="D290">
            <v>1306110757</v>
          </cell>
        </row>
        <row r="291">
          <cell r="C291" t="str">
            <v>C904</v>
          </cell>
          <cell r="D291">
            <v>1306110758</v>
          </cell>
        </row>
        <row r="292">
          <cell r="C292" t="str">
            <v>C1001</v>
          </cell>
          <cell r="D292">
            <v>1306110759</v>
          </cell>
        </row>
        <row r="293">
          <cell r="C293" t="str">
            <v>C1002</v>
          </cell>
          <cell r="D293">
            <v>1306110760</v>
          </cell>
        </row>
        <row r="294">
          <cell r="C294" t="str">
            <v>C1003</v>
          </cell>
          <cell r="D294">
            <v>1306110761</v>
          </cell>
        </row>
        <row r="295">
          <cell r="C295" t="str">
            <v>C1004</v>
          </cell>
          <cell r="D295">
            <v>1306110762</v>
          </cell>
        </row>
        <row r="296">
          <cell r="C296" t="str">
            <v>E401</v>
          </cell>
          <cell r="D296">
            <v>1306110763</v>
          </cell>
        </row>
        <row r="297">
          <cell r="C297" t="str">
            <v>E402</v>
          </cell>
          <cell r="D297">
            <v>1306110764</v>
          </cell>
        </row>
        <row r="298">
          <cell r="C298" t="str">
            <v>E403</v>
          </cell>
          <cell r="D298">
            <v>1306111737</v>
          </cell>
        </row>
        <row r="299">
          <cell r="C299" t="str">
            <v>E501</v>
          </cell>
          <cell r="D299">
            <v>1306110765</v>
          </cell>
        </row>
        <row r="300">
          <cell r="C300" t="str">
            <v>E502</v>
          </cell>
          <cell r="D300">
            <v>1306110766</v>
          </cell>
        </row>
        <row r="301">
          <cell r="C301" t="str">
            <v>E503</v>
          </cell>
          <cell r="D301">
            <v>1306111716</v>
          </cell>
        </row>
        <row r="302">
          <cell r="C302" t="str">
            <v>E504</v>
          </cell>
          <cell r="D302">
            <v>1306110768</v>
          </cell>
        </row>
        <row r="303">
          <cell r="C303" t="str">
            <v>E601</v>
          </cell>
          <cell r="D303">
            <v>1306110769</v>
          </cell>
        </row>
        <row r="304">
          <cell r="C304" t="str">
            <v>E602</v>
          </cell>
          <cell r="D304">
            <v>1306110770</v>
          </cell>
        </row>
        <row r="305">
          <cell r="C305" t="str">
            <v>E603</v>
          </cell>
          <cell r="D305">
            <v>1306110771</v>
          </cell>
        </row>
        <row r="306">
          <cell r="C306" t="str">
            <v>E604</v>
          </cell>
          <cell r="D306">
            <v>1306110772</v>
          </cell>
        </row>
        <row r="307">
          <cell r="C307" t="str">
            <v>E701</v>
          </cell>
          <cell r="D307">
            <v>1306110773</v>
          </cell>
        </row>
        <row r="308">
          <cell r="C308" t="str">
            <v>E702</v>
          </cell>
          <cell r="D308">
            <v>1306110774</v>
          </cell>
        </row>
        <row r="309">
          <cell r="C309" t="str">
            <v>E703</v>
          </cell>
          <cell r="D309">
            <v>1306110775</v>
          </cell>
        </row>
        <row r="310">
          <cell r="C310" t="str">
            <v>E704</v>
          </cell>
          <cell r="D310">
            <v>1306110776</v>
          </cell>
        </row>
        <row r="311">
          <cell r="C311" t="str">
            <v>E801</v>
          </cell>
          <cell r="D311">
            <v>1306110777</v>
          </cell>
        </row>
        <row r="312">
          <cell r="C312" t="str">
            <v>E802</v>
          </cell>
          <cell r="D312">
            <v>1306110778</v>
          </cell>
        </row>
        <row r="313">
          <cell r="C313" t="str">
            <v>E803</v>
          </cell>
          <cell r="D313">
            <v>1306110779</v>
          </cell>
        </row>
        <row r="314">
          <cell r="C314" t="str">
            <v>E804</v>
          </cell>
          <cell r="D314">
            <v>1306110780</v>
          </cell>
        </row>
        <row r="315">
          <cell r="C315" t="str">
            <v>E901</v>
          </cell>
          <cell r="D315">
            <v>1306110781</v>
          </cell>
        </row>
        <row r="316">
          <cell r="C316" t="str">
            <v>E902</v>
          </cell>
          <cell r="D316">
            <v>1306110317</v>
          </cell>
        </row>
        <row r="317">
          <cell r="C317" t="str">
            <v>E903</v>
          </cell>
          <cell r="D317">
            <v>1306111544</v>
          </cell>
        </row>
        <row r="318">
          <cell r="C318" t="str">
            <v>E904</v>
          </cell>
          <cell r="D318">
            <v>1306110783</v>
          </cell>
        </row>
        <row r="319">
          <cell r="C319" t="str">
            <v>E1001</v>
          </cell>
          <cell r="D319">
            <v>1306110784</v>
          </cell>
        </row>
        <row r="320">
          <cell r="C320" t="str">
            <v>E1002</v>
          </cell>
          <cell r="D320">
            <v>1306110785</v>
          </cell>
        </row>
        <row r="321">
          <cell r="C321" t="str">
            <v>E1003</v>
          </cell>
          <cell r="D321">
            <v>1306110786</v>
          </cell>
        </row>
        <row r="322">
          <cell r="C322" t="str">
            <v>E1004</v>
          </cell>
          <cell r="D322">
            <v>1306110787</v>
          </cell>
        </row>
        <row r="323">
          <cell r="C323" t="str">
            <v>E1101</v>
          </cell>
          <cell r="D323">
            <v>1306110323</v>
          </cell>
        </row>
        <row r="324">
          <cell r="C324" t="str">
            <v>E1102</v>
          </cell>
          <cell r="D324">
            <v>1306111704</v>
          </cell>
        </row>
        <row r="325">
          <cell r="C325" t="str">
            <v>E1103</v>
          </cell>
          <cell r="D325">
            <v>1306110790</v>
          </cell>
        </row>
        <row r="326">
          <cell r="C326" t="str">
            <v>E1104</v>
          </cell>
          <cell r="D326">
            <v>1306110791</v>
          </cell>
        </row>
        <row r="327">
          <cell r="C327" t="str">
            <v>E1201</v>
          </cell>
          <cell r="D327">
            <v>1306110792</v>
          </cell>
        </row>
        <row r="328">
          <cell r="C328" t="str">
            <v>E1202</v>
          </cell>
          <cell r="D328">
            <v>1306110793</v>
          </cell>
        </row>
        <row r="329">
          <cell r="C329" t="str">
            <v>E1203</v>
          </cell>
          <cell r="D329">
            <v>1306110794</v>
          </cell>
        </row>
        <row r="330">
          <cell r="C330" t="str">
            <v>E1204</v>
          </cell>
          <cell r="D330">
            <v>1306110795</v>
          </cell>
        </row>
        <row r="331">
          <cell r="C331" t="str">
            <v>E1301</v>
          </cell>
          <cell r="D331">
            <v>1306111705</v>
          </cell>
        </row>
        <row r="332">
          <cell r="C332" t="str">
            <v>E1302</v>
          </cell>
          <cell r="D332">
            <v>1306110797</v>
          </cell>
        </row>
        <row r="333">
          <cell r="C333" t="str">
            <v>E1303</v>
          </cell>
          <cell r="D333">
            <v>1306110798</v>
          </cell>
        </row>
        <row r="334">
          <cell r="C334" t="str">
            <v>E1304</v>
          </cell>
          <cell r="D334">
            <v>1306110799</v>
          </cell>
        </row>
        <row r="335">
          <cell r="C335" t="str">
            <v>E1401</v>
          </cell>
          <cell r="D335">
            <v>1306110800</v>
          </cell>
        </row>
        <row r="336">
          <cell r="C336" t="str">
            <v>E1402</v>
          </cell>
          <cell r="D336">
            <v>1306110801</v>
          </cell>
        </row>
        <row r="337">
          <cell r="C337" t="str">
            <v>E1403</v>
          </cell>
          <cell r="D337">
            <v>1306110337</v>
          </cell>
        </row>
        <row r="338">
          <cell r="C338" t="str">
            <v>E1404</v>
          </cell>
          <cell r="D338">
            <v>1306110803</v>
          </cell>
        </row>
        <row r="339">
          <cell r="C339" t="str">
            <v>E1501</v>
          </cell>
          <cell r="D339">
            <v>1306110804</v>
          </cell>
        </row>
        <row r="340">
          <cell r="C340" t="str">
            <v>E1502</v>
          </cell>
          <cell r="D340">
            <v>1306110805</v>
          </cell>
        </row>
        <row r="341">
          <cell r="C341" t="str">
            <v>E1503</v>
          </cell>
          <cell r="D341">
            <v>1306110806</v>
          </cell>
        </row>
        <row r="342">
          <cell r="C342" t="str">
            <v>E1504</v>
          </cell>
          <cell r="D342">
            <v>1306111143</v>
          </cell>
        </row>
        <row r="343">
          <cell r="C343" t="str">
            <v>E1601</v>
          </cell>
          <cell r="D343">
            <v>1306111144</v>
          </cell>
        </row>
        <row r="344">
          <cell r="C344" t="str">
            <v>E1602</v>
          </cell>
          <cell r="D344">
            <v>1306110809</v>
          </cell>
        </row>
        <row r="345">
          <cell r="C345" t="str">
            <v>E1603</v>
          </cell>
          <cell r="D345">
            <v>1306110810</v>
          </cell>
        </row>
        <row r="346">
          <cell r="C346" t="str">
            <v>E1604</v>
          </cell>
          <cell r="D346">
            <v>1306111706</v>
          </cell>
        </row>
        <row r="347">
          <cell r="C347" t="str">
            <v>E1701</v>
          </cell>
          <cell r="D347">
            <v>1306110812</v>
          </cell>
        </row>
        <row r="348">
          <cell r="C348" t="str">
            <v>E1702</v>
          </cell>
          <cell r="D348">
            <v>1306110813</v>
          </cell>
        </row>
        <row r="349">
          <cell r="C349" t="str">
            <v>E1703</v>
          </cell>
          <cell r="D349">
            <v>1306110814</v>
          </cell>
        </row>
        <row r="350">
          <cell r="C350" t="str">
            <v>E1704</v>
          </cell>
          <cell r="D350">
            <v>1306110815</v>
          </cell>
        </row>
        <row r="351">
          <cell r="C351" t="str">
            <v>E1801</v>
          </cell>
          <cell r="D351">
            <v>1306110816</v>
          </cell>
        </row>
        <row r="352">
          <cell r="C352" t="str">
            <v>E1802</v>
          </cell>
          <cell r="D352">
            <v>1306111707</v>
          </cell>
        </row>
        <row r="353">
          <cell r="C353" t="str">
            <v>E1803</v>
          </cell>
          <cell r="D353">
            <v>1306110818</v>
          </cell>
        </row>
        <row r="354">
          <cell r="C354" t="str">
            <v>E1804</v>
          </cell>
          <cell r="D354">
            <v>1306111708</v>
          </cell>
        </row>
        <row r="355">
          <cell r="C355" t="str">
            <v>E1901</v>
          </cell>
          <cell r="D355">
            <v>1306111360</v>
          </cell>
        </row>
        <row r="356">
          <cell r="C356" t="str">
            <v>E1902</v>
          </cell>
          <cell r="D356">
            <v>1306110821</v>
          </cell>
        </row>
        <row r="357">
          <cell r="C357" t="str">
            <v>E1903</v>
          </cell>
          <cell r="D357">
            <v>1306110822</v>
          </cell>
        </row>
        <row r="358">
          <cell r="C358" t="str">
            <v>E1904</v>
          </cell>
          <cell r="D358">
            <v>1306110823</v>
          </cell>
        </row>
        <row r="359">
          <cell r="C359" t="str">
            <v>E2001</v>
          </cell>
          <cell r="D359">
            <v>1306111709</v>
          </cell>
        </row>
        <row r="360">
          <cell r="C360" t="str">
            <v>E2002</v>
          </cell>
          <cell r="D360">
            <v>1306111710</v>
          </cell>
        </row>
        <row r="361">
          <cell r="C361" t="str">
            <v>E2003</v>
          </cell>
          <cell r="D361">
            <v>1306110826</v>
          </cell>
        </row>
        <row r="362">
          <cell r="C362" t="str">
            <v>E2004</v>
          </cell>
          <cell r="D362">
            <v>1306110827</v>
          </cell>
        </row>
        <row r="363">
          <cell r="C363" t="str">
            <v>E2101</v>
          </cell>
          <cell r="D363">
            <v>1306110828</v>
          </cell>
        </row>
        <row r="364">
          <cell r="C364" t="str">
            <v>E2102</v>
          </cell>
          <cell r="D364">
            <v>1306111711</v>
          </cell>
        </row>
        <row r="365">
          <cell r="C365" t="str">
            <v>E2103</v>
          </cell>
          <cell r="D365">
            <v>1306111712</v>
          </cell>
        </row>
        <row r="366">
          <cell r="C366" t="str">
            <v>E2104</v>
          </cell>
          <cell r="D366">
            <v>1306111713</v>
          </cell>
        </row>
        <row r="367">
          <cell r="C367" t="str">
            <v>E2201</v>
          </cell>
          <cell r="D367">
            <v>1306111714</v>
          </cell>
        </row>
        <row r="368">
          <cell r="C368" t="str">
            <v>E2202</v>
          </cell>
          <cell r="D368">
            <v>1306111715</v>
          </cell>
        </row>
        <row r="369">
          <cell r="D369">
            <v>1306111500</v>
          </cell>
        </row>
        <row r="370">
          <cell r="C370" t="str">
            <v>E2301</v>
          </cell>
          <cell r="D370">
            <v>1306111649</v>
          </cell>
        </row>
        <row r="371">
          <cell r="C371" t="str">
            <v>E2302</v>
          </cell>
          <cell r="D371">
            <v>1306111650</v>
          </cell>
        </row>
        <row r="372">
          <cell r="C372" t="str">
            <v>E2401</v>
          </cell>
          <cell r="D372">
            <v>1306110833</v>
          </cell>
        </row>
        <row r="373">
          <cell r="C373" t="str">
            <v>E2402</v>
          </cell>
          <cell r="D373">
            <v>1306110834</v>
          </cell>
        </row>
        <row r="374">
          <cell r="C374" t="str">
            <v>E2501</v>
          </cell>
          <cell r="D374">
            <v>1306110457</v>
          </cell>
        </row>
        <row r="375">
          <cell r="C375" t="str">
            <v>E2502</v>
          </cell>
          <cell r="D375">
            <v>1306110835</v>
          </cell>
        </row>
        <row r="376">
          <cell r="C376" t="str">
            <v>E2601</v>
          </cell>
          <cell r="D376">
            <v>1306111494</v>
          </cell>
        </row>
        <row r="377">
          <cell r="C377" t="str">
            <v>E2602</v>
          </cell>
          <cell r="D377">
            <v>1306111533</v>
          </cell>
        </row>
        <row r="378">
          <cell r="C378" t="str">
            <v>W401</v>
          </cell>
          <cell r="D378">
            <v>1306110836</v>
          </cell>
        </row>
        <row r="379">
          <cell r="C379" t="str">
            <v>W402</v>
          </cell>
          <cell r="D379">
            <v>1306110837</v>
          </cell>
        </row>
        <row r="380">
          <cell r="C380" t="str">
            <v>W403</v>
          </cell>
          <cell r="D380">
            <v>1306111752</v>
          </cell>
        </row>
        <row r="381">
          <cell r="C381" t="str">
            <v>W404</v>
          </cell>
          <cell r="D381">
            <v>1306111753</v>
          </cell>
        </row>
        <row r="382">
          <cell r="C382" t="str">
            <v>W501</v>
          </cell>
          <cell r="D382">
            <v>1306110838</v>
          </cell>
        </row>
        <row r="383">
          <cell r="C383" t="str">
            <v>W502</v>
          </cell>
          <cell r="D383">
            <v>1306110839</v>
          </cell>
        </row>
        <row r="384">
          <cell r="C384" t="str">
            <v>W503</v>
          </cell>
          <cell r="D384">
            <v>1306110840</v>
          </cell>
        </row>
        <row r="385">
          <cell r="C385" t="str">
            <v>W504</v>
          </cell>
          <cell r="D385">
            <v>1306110841</v>
          </cell>
        </row>
        <row r="386">
          <cell r="C386" t="str">
            <v>W601</v>
          </cell>
          <cell r="D386">
            <v>1306111349</v>
          </cell>
        </row>
        <row r="387">
          <cell r="C387" t="str">
            <v>W602</v>
          </cell>
          <cell r="D387">
            <v>1306110843</v>
          </cell>
        </row>
        <row r="388">
          <cell r="C388" t="str">
            <v>W603</v>
          </cell>
          <cell r="D388">
            <v>1306110844</v>
          </cell>
        </row>
        <row r="389">
          <cell r="C389" t="str">
            <v>W604</v>
          </cell>
          <cell r="D389">
            <v>1306110845</v>
          </cell>
        </row>
        <row r="390">
          <cell r="C390" t="str">
            <v>W701</v>
          </cell>
          <cell r="D390">
            <v>1306110846</v>
          </cell>
        </row>
        <row r="391">
          <cell r="C391" t="str">
            <v>W702</v>
          </cell>
          <cell r="D391">
            <v>1306110847</v>
          </cell>
        </row>
        <row r="392">
          <cell r="C392" t="str">
            <v>W703</v>
          </cell>
          <cell r="D392">
            <v>1306110848</v>
          </cell>
        </row>
        <row r="393">
          <cell r="C393" t="str">
            <v>W704</v>
          </cell>
          <cell r="D393">
            <v>1306110849</v>
          </cell>
        </row>
        <row r="394">
          <cell r="C394" t="str">
            <v>W801</v>
          </cell>
          <cell r="D394">
            <v>1306111206</v>
          </cell>
        </row>
        <row r="395">
          <cell r="C395" t="str">
            <v>W802</v>
          </cell>
          <cell r="D395">
            <v>1306110851</v>
          </cell>
        </row>
        <row r="396">
          <cell r="C396" t="str">
            <v>W803</v>
          </cell>
          <cell r="D396">
            <v>1306110852</v>
          </cell>
        </row>
        <row r="397">
          <cell r="C397" t="str">
            <v>W804</v>
          </cell>
          <cell r="D397">
            <v>1306111209</v>
          </cell>
        </row>
        <row r="398">
          <cell r="C398" t="str">
            <v>W901</v>
          </cell>
          <cell r="D398">
            <v>1306110854</v>
          </cell>
        </row>
        <row r="399">
          <cell r="C399" t="str">
            <v>W902</v>
          </cell>
          <cell r="D399">
            <v>1306110855</v>
          </cell>
        </row>
        <row r="400">
          <cell r="C400" t="str">
            <v>W903</v>
          </cell>
          <cell r="D400">
            <v>1306110856</v>
          </cell>
        </row>
        <row r="401">
          <cell r="C401" t="str">
            <v>W904</v>
          </cell>
          <cell r="D401">
            <v>1306110857</v>
          </cell>
        </row>
        <row r="402">
          <cell r="C402" t="str">
            <v>W1001</v>
          </cell>
          <cell r="D402">
            <v>1306110858</v>
          </cell>
        </row>
        <row r="403">
          <cell r="C403" t="str">
            <v>W1002</v>
          </cell>
          <cell r="D403">
            <v>1306110859</v>
          </cell>
        </row>
        <row r="404">
          <cell r="C404" t="str">
            <v>W1003</v>
          </cell>
          <cell r="D404">
            <v>1306111717</v>
          </cell>
        </row>
        <row r="405">
          <cell r="C405" t="str">
            <v>W1004</v>
          </cell>
          <cell r="D405">
            <v>1306110861</v>
          </cell>
        </row>
        <row r="406">
          <cell r="C406" t="str">
            <v>W1101</v>
          </cell>
          <cell r="D406">
            <v>1306110862</v>
          </cell>
        </row>
        <row r="407">
          <cell r="C407" t="str">
            <v>W1102</v>
          </cell>
          <cell r="D407">
            <v>1306111718</v>
          </cell>
        </row>
        <row r="408">
          <cell r="C408" t="str">
            <v>W1103</v>
          </cell>
          <cell r="D408">
            <v>1306110864</v>
          </cell>
        </row>
        <row r="409">
          <cell r="C409" t="str">
            <v>W1104</v>
          </cell>
          <cell r="D409">
            <v>1306110865</v>
          </cell>
        </row>
        <row r="410">
          <cell r="C410" t="str">
            <v>W1201</v>
          </cell>
          <cell r="D410">
            <v>1306110866</v>
          </cell>
        </row>
        <row r="411">
          <cell r="C411" t="str">
            <v>W1202</v>
          </cell>
          <cell r="D411">
            <v>1306110867</v>
          </cell>
        </row>
        <row r="412">
          <cell r="C412" t="str">
            <v>W1203</v>
          </cell>
          <cell r="D412">
            <v>1306110868</v>
          </cell>
        </row>
        <row r="413">
          <cell r="C413" t="str">
            <v>W1204</v>
          </cell>
          <cell r="D413">
            <v>1306110869</v>
          </cell>
        </row>
        <row r="414">
          <cell r="C414" t="str">
            <v>W1301</v>
          </cell>
          <cell r="D414">
            <v>1306110870</v>
          </cell>
        </row>
        <row r="415">
          <cell r="C415" t="str">
            <v>W1302</v>
          </cell>
          <cell r="D415">
            <v>1306110871</v>
          </cell>
        </row>
        <row r="416">
          <cell r="C416" t="str">
            <v>W1303</v>
          </cell>
          <cell r="D416">
            <v>1306110872</v>
          </cell>
        </row>
        <row r="417">
          <cell r="C417" t="str">
            <v>W1304</v>
          </cell>
          <cell r="D417">
            <v>1306110873</v>
          </cell>
        </row>
        <row r="418">
          <cell r="C418" t="str">
            <v>W1401</v>
          </cell>
          <cell r="D418">
            <v>1306110874</v>
          </cell>
        </row>
        <row r="419">
          <cell r="C419" t="str">
            <v>W1402</v>
          </cell>
          <cell r="D419">
            <v>1306110875</v>
          </cell>
        </row>
        <row r="420">
          <cell r="C420" t="str">
            <v>W1403</v>
          </cell>
          <cell r="D420">
            <v>1306110876</v>
          </cell>
        </row>
        <row r="421">
          <cell r="C421" t="str">
            <v>W1404</v>
          </cell>
          <cell r="D421">
            <v>1306110877</v>
          </cell>
        </row>
        <row r="422">
          <cell r="C422" t="str">
            <v>W1501</v>
          </cell>
          <cell r="D422">
            <v>1306110878</v>
          </cell>
        </row>
        <row r="423">
          <cell r="C423" t="str">
            <v>W1502</v>
          </cell>
          <cell r="D423">
            <v>1306110879</v>
          </cell>
        </row>
        <row r="424">
          <cell r="C424" t="str">
            <v>W1503</v>
          </cell>
          <cell r="D424">
            <v>1306111446</v>
          </cell>
        </row>
        <row r="425">
          <cell r="C425" t="str">
            <v>W1504</v>
          </cell>
          <cell r="D425">
            <v>1306110881</v>
          </cell>
        </row>
        <row r="426">
          <cell r="C426" t="str">
            <v>W1601</v>
          </cell>
          <cell r="D426">
            <v>1306110882</v>
          </cell>
        </row>
        <row r="427">
          <cell r="C427" t="str">
            <v>W1602</v>
          </cell>
          <cell r="D427">
            <v>1306111719</v>
          </cell>
        </row>
        <row r="428">
          <cell r="C428" t="str">
            <v>W1603</v>
          </cell>
          <cell r="D428">
            <v>1306110884</v>
          </cell>
        </row>
        <row r="429">
          <cell r="C429" t="str">
            <v>W1604</v>
          </cell>
          <cell r="D429">
            <v>1306110885</v>
          </cell>
        </row>
        <row r="430">
          <cell r="C430" t="str">
            <v>W1701</v>
          </cell>
          <cell r="D430">
            <v>1306110886</v>
          </cell>
        </row>
        <row r="431">
          <cell r="C431" t="str">
            <v>W1702</v>
          </cell>
          <cell r="D431">
            <v>1306111721</v>
          </cell>
        </row>
        <row r="432">
          <cell r="C432" t="str">
            <v>W1703</v>
          </cell>
          <cell r="D432">
            <v>1306111722</v>
          </cell>
        </row>
        <row r="433">
          <cell r="C433" t="str">
            <v>W1704</v>
          </cell>
          <cell r="D433">
            <v>1306110889</v>
          </cell>
        </row>
        <row r="434">
          <cell r="C434" t="str">
            <v>W1801</v>
          </cell>
          <cell r="D434">
            <v>1306111397</v>
          </cell>
        </row>
        <row r="435">
          <cell r="C435" t="str">
            <v>W1802</v>
          </cell>
          <cell r="D435">
            <v>1306110890</v>
          </cell>
        </row>
        <row r="436">
          <cell r="C436" t="str">
            <v>W1803</v>
          </cell>
          <cell r="D436">
            <v>1306110891</v>
          </cell>
        </row>
        <row r="437">
          <cell r="C437" t="str">
            <v>W1804</v>
          </cell>
          <cell r="D437">
            <v>1306110892</v>
          </cell>
        </row>
        <row r="438">
          <cell r="C438" t="str">
            <v>W1901</v>
          </cell>
          <cell r="D438">
            <v>1306110893</v>
          </cell>
        </row>
        <row r="439">
          <cell r="C439" t="str">
            <v>W1902</v>
          </cell>
          <cell r="D439">
            <v>1306110894</v>
          </cell>
        </row>
        <row r="440">
          <cell r="C440" t="str">
            <v>W1903</v>
          </cell>
          <cell r="D440">
            <v>1306111723</v>
          </cell>
        </row>
        <row r="441">
          <cell r="C441" t="str">
            <v>W1904</v>
          </cell>
          <cell r="D441">
            <v>1306111189</v>
          </cell>
        </row>
        <row r="442">
          <cell r="C442" t="str">
            <v>W2001</v>
          </cell>
          <cell r="D442">
            <v>1306110897</v>
          </cell>
        </row>
        <row r="443">
          <cell r="C443" t="str">
            <v>W2002</v>
          </cell>
          <cell r="D443">
            <v>1306111484</v>
          </cell>
        </row>
        <row r="444">
          <cell r="C444" t="str">
            <v>W2003</v>
          </cell>
          <cell r="D444">
            <v>1306110898</v>
          </cell>
        </row>
        <row r="445">
          <cell r="C445" t="str">
            <v>W2004</v>
          </cell>
          <cell r="D445">
            <v>1306110899</v>
          </cell>
        </row>
        <row r="446">
          <cell r="C446" t="str">
            <v>W2101</v>
          </cell>
          <cell r="D446">
            <v>1306110900</v>
          </cell>
        </row>
        <row r="447">
          <cell r="C447" t="str">
            <v>W2102</v>
          </cell>
          <cell r="D447">
            <v>1306110901</v>
          </cell>
        </row>
        <row r="448">
          <cell r="C448" t="str">
            <v>W2103</v>
          </cell>
          <cell r="D448">
            <v>1306111724</v>
          </cell>
        </row>
        <row r="449">
          <cell r="C449" t="str">
            <v>W2104</v>
          </cell>
          <cell r="D449">
            <v>1306110903</v>
          </cell>
        </row>
        <row r="450">
          <cell r="C450" t="str">
            <v>W2201</v>
          </cell>
          <cell r="D450">
            <v>1306110904</v>
          </cell>
        </row>
        <row r="451">
          <cell r="C451" t="str">
            <v>W2202</v>
          </cell>
          <cell r="D451">
            <v>1306110905</v>
          </cell>
        </row>
        <row r="452">
          <cell r="C452" t="str">
            <v>W2302</v>
          </cell>
          <cell r="D452">
            <v>1306111652</v>
          </cell>
        </row>
        <row r="453">
          <cell r="C453" t="str">
            <v>W2301</v>
          </cell>
          <cell r="D453">
            <v>1306111611</v>
          </cell>
        </row>
        <row r="454">
          <cell r="C454" t="str">
            <v>W2401</v>
          </cell>
          <cell r="D454">
            <v>1306111653</v>
          </cell>
        </row>
        <row r="455">
          <cell r="C455" t="str">
            <v>W2402</v>
          </cell>
          <cell r="D455">
            <v>1306111654</v>
          </cell>
        </row>
        <row r="456">
          <cell r="C456" t="str">
            <v>W2501</v>
          </cell>
          <cell r="D456">
            <v>1306111501</v>
          </cell>
        </row>
        <row r="457">
          <cell r="C457" t="str">
            <v>W2502</v>
          </cell>
          <cell r="D457">
            <v>1306111655</v>
          </cell>
        </row>
        <row r="458">
          <cell r="C458" t="str">
            <v>W2601</v>
          </cell>
          <cell r="D458">
            <v>1306110906</v>
          </cell>
        </row>
        <row r="459">
          <cell r="C459" t="str">
            <v>W2602</v>
          </cell>
          <cell r="D459">
            <v>1306110907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
      <sheetName val="Sheet1"/>
      <sheetName val="Total"/>
      <sheetName val="Manor"/>
      <sheetName val="BIDV.0207"/>
      <sheetName val="MN-AR0707 (2)"/>
      <sheetName val="Garden"/>
      <sheetName val="Villa"/>
      <sheetName val="Leasing"/>
      <sheetName val="BIDV-TG0107"/>
      <sheetName val="Other"/>
    </sheetNames>
    <sheetDataSet>
      <sheetData sheetId="0" refreshError="1"/>
      <sheetData sheetId="1" refreshError="1"/>
      <sheetData sheetId="2" refreshError="1"/>
      <sheetData sheetId="3">
        <row r="69">
          <cell r="C69">
            <v>39358</v>
          </cell>
        </row>
      </sheetData>
      <sheetData sheetId="4"/>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
      <sheetName val="Sheet1"/>
      <sheetName val="Total"/>
      <sheetName val="Manor"/>
      <sheetName val="BIDV.0207"/>
      <sheetName val="MN-AR0707 (2)"/>
      <sheetName val="Garden"/>
      <sheetName val="Villa"/>
      <sheetName val="Leasing"/>
      <sheetName val="BIDV-TG0107"/>
      <sheetName val="Other"/>
    </sheetNames>
    <sheetDataSet>
      <sheetData sheetId="0" refreshError="1"/>
      <sheetData sheetId="1" refreshError="1"/>
      <sheetData sheetId="2" refreshError="1"/>
      <sheetData sheetId="3">
        <row r="69">
          <cell r="C69">
            <v>39358</v>
          </cell>
        </row>
      </sheetData>
      <sheetData sheetId="4"/>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Debit.Manor"/>
      <sheetName val="In Debit. Villa"/>
      <sheetName val="Chi tiet thu 07+08-11.VN"/>
      <sheetName val="Manor"/>
      <sheetName val="Villa"/>
      <sheetName val="TT da TT"/>
      <sheetName val="TK 131 2009-2011.VN"/>
      <sheetName val="In Debit"/>
      <sheetName val="Sheet3"/>
    </sheetNames>
    <sheetDataSet>
      <sheetData sheetId="0"/>
      <sheetData sheetId="1"/>
      <sheetData sheetId="2">
        <row r="9">
          <cell r="F9" t="str">
            <v>10VILLAD</v>
          </cell>
        </row>
        <row r="10">
          <cell r="F10" t="str">
            <v>10VILLAD</v>
          </cell>
        </row>
        <row r="11">
          <cell r="F11" t="str">
            <v>10VILLAD</v>
          </cell>
        </row>
        <row r="12">
          <cell r="F12" t="str">
            <v>10VILLAE</v>
          </cell>
        </row>
        <row r="13">
          <cell r="F13" t="str">
            <v>10VILLAE</v>
          </cell>
        </row>
        <row r="14">
          <cell r="F14" t="str">
            <v>10VILLAE</v>
          </cell>
        </row>
        <row r="15">
          <cell r="F15" t="str">
            <v>11VILLAD</v>
          </cell>
        </row>
        <row r="16">
          <cell r="F16" t="str">
            <v>11VILLAE</v>
          </cell>
        </row>
        <row r="17">
          <cell r="F17" t="str">
            <v>12VILLAD</v>
          </cell>
        </row>
        <row r="18">
          <cell r="F18" t="str">
            <v>12VILLAD</v>
          </cell>
        </row>
        <row r="19">
          <cell r="F19" t="str">
            <v>12VILLAD</v>
          </cell>
        </row>
        <row r="20">
          <cell r="F20" t="str">
            <v>12VILLAE</v>
          </cell>
        </row>
        <row r="21">
          <cell r="F21" t="str">
            <v>12VILLAE</v>
          </cell>
        </row>
        <row r="22">
          <cell r="F22" t="str">
            <v>12VILLAE</v>
          </cell>
        </row>
        <row r="23">
          <cell r="F23" t="str">
            <v>12VILLAE</v>
          </cell>
        </row>
        <row r="24">
          <cell r="F24" t="str">
            <v>13VILLAD</v>
          </cell>
        </row>
        <row r="25">
          <cell r="F25" t="str">
            <v>14VILLAD</v>
          </cell>
        </row>
        <row r="26">
          <cell r="F26" t="str">
            <v>14VILLAE</v>
          </cell>
        </row>
        <row r="27">
          <cell r="F27" t="str">
            <v>14VILLAE</v>
          </cell>
        </row>
        <row r="28">
          <cell r="F28" t="str">
            <v>15VILLAD</v>
          </cell>
        </row>
        <row r="29">
          <cell r="F29" t="str">
            <v>15VILLAD</v>
          </cell>
        </row>
        <row r="30">
          <cell r="F30" t="str">
            <v>15VILLAD</v>
          </cell>
        </row>
        <row r="31">
          <cell r="F31" t="str">
            <v>15VILLAD</v>
          </cell>
        </row>
        <row r="32">
          <cell r="F32" t="str">
            <v>16VILLAD</v>
          </cell>
        </row>
        <row r="33">
          <cell r="F33" t="str">
            <v>16VILLAD</v>
          </cell>
        </row>
        <row r="34">
          <cell r="F34" t="str">
            <v>16VILLAD</v>
          </cell>
        </row>
        <row r="35">
          <cell r="F35" t="str">
            <v>17VILLAD</v>
          </cell>
        </row>
        <row r="36">
          <cell r="F36" t="str">
            <v>17VILLAD</v>
          </cell>
        </row>
        <row r="37">
          <cell r="F37" t="str">
            <v>17VILLAE</v>
          </cell>
        </row>
        <row r="38">
          <cell r="F38" t="str">
            <v>17VILLAE</v>
          </cell>
        </row>
        <row r="39">
          <cell r="F39" t="str">
            <v>17VILLAE</v>
          </cell>
        </row>
        <row r="40">
          <cell r="F40" t="str">
            <v>18VILLAD</v>
          </cell>
        </row>
        <row r="41">
          <cell r="F41" t="str">
            <v>18villaE</v>
          </cell>
        </row>
        <row r="42">
          <cell r="F42" t="str">
            <v>18VILLAE</v>
          </cell>
        </row>
        <row r="43">
          <cell r="F43" t="str">
            <v>18VILLAE</v>
          </cell>
        </row>
        <row r="44">
          <cell r="F44" t="str">
            <v>19VILLAD</v>
          </cell>
        </row>
        <row r="45">
          <cell r="F45" t="str">
            <v>19VILLAE</v>
          </cell>
        </row>
        <row r="46">
          <cell r="F46" t="str">
            <v>1VILLAD</v>
          </cell>
        </row>
        <row r="47">
          <cell r="F47" t="str">
            <v>1VILLAD</v>
          </cell>
        </row>
        <row r="48">
          <cell r="F48" t="str">
            <v>1VILLAE</v>
          </cell>
        </row>
        <row r="49">
          <cell r="F49" t="str">
            <v>1VILLAE</v>
          </cell>
        </row>
        <row r="50">
          <cell r="F50" t="str">
            <v>1VILLAE</v>
          </cell>
        </row>
        <row r="51">
          <cell r="F51" t="str">
            <v>20VILLAD</v>
          </cell>
        </row>
        <row r="52">
          <cell r="F52" t="str">
            <v>20VILLAD</v>
          </cell>
        </row>
        <row r="53">
          <cell r="F53" t="str">
            <v>20VILLAD</v>
          </cell>
        </row>
        <row r="54">
          <cell r="F54" t="str">
            <v>20VILLAD</v>
          </cell>
        </row>
        <row r="55">
          <cell r="F55" t="str">
            <v>20VILLAE</v>
          </cell>
        </row>
        <row r="56">
          <cell r="F56" t="str">
            <v>20VILLAE</v>
          </cell>
        </row>
        <row r="57">
          <cell r="F57" t="str">
            <v>21VILLAD</v>
          </cell>
        </row>
        <row r="58">
          <cell r="F58" t="str">
            <v>21villaE</v>
          </cell>
        </row>
        <row r="59">
          <cell r="F59" t="str">
            <v>21villaE</v>
          </cell>
        </row>
        <row r="60">
          <cell r="F60" t="str">
            <v>22VILLAD</v>
          </cell>
        </row>
        <row r="61">
          <cell r="F61" t="str">
            <v>23VILLAD</v>
          </cell>
        </row>
        <row r="62">
          <cell r="F62" t="str">
            <v>24VILLAD</v>
          </cell>
        </row>
        <row r="63">
          <cell r="F63" t="str">
            <v>24VILLAD</v>
          </cell>
        </row>
        <row r="64">
          <cell r="F64" t="str">
            <v>25VILLAD</v>
          </cell>
        </row>
        <row r="65">
          <cell r="F65" t="str">
            <v>25VILLAD</v>
          </cell>
        </row>
        <row r="66">
          <cell r="F66" t="str">
            <v>26VILLAD</v>
          </cell>
        </row>
        <row r="67">
          <cell r="F67" t="str">
            <v>27VILLAD</v>
          </cell>
        </row>
        <row r="68">
          <cell r="F68" t="str">
            <v>28VILLAD</v>
          </cell>
        </row>
        <row r="69">
          <cell r="F69" t="str">
            <v>2VILLAD</v>
          </cell>
        </row>
        <row r="70">
          <cell r="F70" t="str">
            <v>2VILLAE</v>
          </cell>
        </row>
        <row r="71">
          <cell r="F71" t="str">
            <v>2VILLAE</v>
          </cell>
        </row>
        <row r="72">
          <cell r="F72" t="str">
            <v>2villaE</v>
          </cell>
        </row>
        <row r="73">
          <cell r="F73" t="str">
            <v>31VILLAD</v>
          </cell>
        </row>
        <row r="74">
          <cell r="F74" t="str">
            <v>31VILLAD</v>
          </cell>
        </row>
        <row r="75">
          <cell r="F75" t="str">
            <v>31VILLAD</v>
          </cell>
        </row>
        <row r="76">
          <cell r="F76" t="str">
            <v>32VILLAD</v>
          </cell>
        </row>
        <row r="77">
          <cell r="F77" t="str">
            <v>32VILLAD</v>
          </cell>
        </row>
        <row r="78">
          <cell r="F78" t="str">
            <v>33VILLAD</v>
          </cell>
        </row>
        <row r="79">
          <cell r="F79" t="str">
            <v>33VILLAD</v>
          </cell>
        </row>
        <row r="80">
          <cell r="F80" t="str">
            <v>3VILLAD</v>
          </cell>
        </row>
        <row r="81">
          <cell r="F81" t="str">
            <v>3VILLAD</v>
          </cell>
        </row>
        <row r="82">
          <cell r="F82" t="str">
            <v>3VILLAE</v>
          </cell>
        </row>
        <row r="83">
          <cell r="F83" t="str">
            <v>4VILLAD</v>
          </cell>
        </row>
        <row r="84">
          <cell r="F84" t="str">
            <v>4VILLAD</v>
          </cell>
        </row>
        <row r="85">
          <cell r="F85" t="str">
            <v>4VILLAE</v>
          </cell>
        </row>
        <row r="86">
          <cell r="F86" t="str">
            <v>5VILLAD</v>
          </cell>
        </row>
        <row r="87">
          <cell r="F87" t="str">
            <v>5VILLAE</v>
          </cell>
        </row>
        <row r="88">
          <cell r="F88" t="str">
            <v>5VILLAE</v>
          </cell>
        </row>
        <row r="89">
          <cell r="F89" t="str">
            <v>6VILLAD</v>
          </cell>
        </row>
        <row r="90">
          <cell r="F90" t="str">
            <v>7villaD</v>
          </cell>
        </row>
        <row r="91">
          <cell r="F91" t="str">
            <v>7VILLAE</v>
          </cell>
        </row>
        <row r="92">
          <cell r="F92" t="str">
            <v>7VILLAE</v>
          </cell>
        </row>
        <row r="93">
          <cell r="F93" t="str">
            <v>7VILLAE</v>
          </cell>
        </row>
        <row r="94">
          <cell r="F94" t="str">
            <v>7VILLAE</v>
          </cell>
        </row>
        <row r="95">
          <cell r="F95" t="str">
            <v>8villaD</v>
          </cell>
        </row>
        <row r="96">
          <cell r="F96" t="str">
            <v>8VILLAD</v>
          </cell>
        </row>
        <row r="97">
          <cell r="F97" t="str">
            <v>8VILLAE</v>
          </cell>
        </row>
        <row r="98">
          <cell r="F98" t="str">
            <v>8VILLAE</v>
          </cell>
        </row>
        <row r="99">
          <cell r="F99" t="str">
            <v>9VILLAD</v>
          </cell>
        </row>
        <row r="100">
          <cell r="F100" t="str">
            <v>9VILLAD</v>
          </cell>
        </row>
        <row r="101">
          <cell r="F101" t="str">
            <v>9VILLAD</v>
          </cell>
        </row>
        <row r="102">
          <cell r="F102" t="str">
            <v>9VILLAE</v>
          </cell>
        </row>
        <row r="103">
          <cell r="F103" t="str">
            <v>9VILLAE</v>
          </cell>
        </row>
        <row r="104">
          <cell r="F104" t="str">
            <v>9VILLAE</v>
          </cell>
        </row>
        <row r="105">
          <cell r="F105" t="str">
            <v>9VILLAE</v>
          </cell>
        </row>
        <row r="106">
          <cell r="F106" t="str">
            <v>B1001</v>
          </cell>
        </row>
        <row r="107">
          <cell r="F107" t="str">
            <v>B1001</v>
          </cell>
        </row>
        <row r="108">
          <cell r="F108" t="str">
            <v>B1002</v>
          </cell>
        </row>
        <row r="109">
          <cell r="F109" t="str">
            <v>B1002</v>
          </cell>
        </row>
        <row r="110">
          <cell r="F110" t="str">
            <v>B1002</v>
          </cell>
        </row>
        <row r="111">
          <cell r="F111" t="str">
            <v>B1003</v>
          </cell>
        </row>
        <row r="112">
          <cell r="F112" t="str">
            <v>B1003</v>
          </cell>
        </row>
        <row r="113">
          <cell r="F113" t="str">
            <v>B1003</v>
          </cell>
        </row>
        <row r="114">
          <cell r="F114" t="str">
            <v>B1003</v>
          </cell>
        </row>
        <row r="115">
          <cell r="F115" t="str">
            <v>B1003</v>
          </cell>
        </row>
        <row r="116">
          <cell r="F116" t="str">
            <v>B1004</v>
          </cell>
        </row>
        <row r="117">
          <cell r="F117" t="str">
            <v>B1004</v>
          </cell>
        </row>
        <row r="118">
          <cell r="F118" t="str">
            <v>B1004</v>
          </cell>
        </row>
        <row r="119">
          <cell r="F119" t="str">
            <v>B1004</v>
          </cell>
        </row>
        <row r="120">
          <cell r="F120" t="str">
            <v>B1005</v>
          </cell>
        </row>
        <row r="121">
          <cell r="F121" t="str">
            <v>B1005</v>
          </cell>
        </row>
        <row r="122">
          <cell r="F122" t="str">
            <v>B1005</v>
          </cell>
        </row>
        <row r="123">
          <cell r="F123" t="str">
            <v>B1006</v>
          </cell>
        </row>
        <row r="124">
          <cell r="F124" t="str">
            <v>B1006</v>
          </cell>
        </row>
        <row r="125">
          <cell r="F125" t="str">
            <v>B1006</v>
          </cell>
        </row>
        <row r="126">
          <cell r="F126" t="str">
            <v>B1006</v>
          </cell>
        </row>
        <row r="127">
          <cell r="F127" t="str">
            <v>B101</v>
          </cell>
        </row>
        <row r="128">
          <cell r="F128" t="str">
            <v>B101</v>
          </cell>
        </row>
        <row r="129">
          <cell r="F129" t="str">
            <v>B102</v>
          </cell>
        </row>
        <row r="130">
          <cell r="F130" t="str">
            <v>B102</v>
          </cell>
        </row>
        <row r="131">
          <cell r="F131" t="str">
            <v>B102</v>
          </cell>
        </row>
        <row r="132">
          <cell r="F132" t="str">
            <v>B103</v>
          </cell>
        </row>
        <row r="133">
          <cell r="F133" t="str">
            <v>B103</v>
          </cell>
        </row>
        <row r="134">
          <cell r="F134" t="str">
            <v>B103</v>
          </cell>
        </row>
        <row r="135">
          <cell r="F135" t="str">
            <v>B104</v>
          </cell>
        </row>
        <row r="136">
          <cell r="F136" t="str">
            <v>B104</v>
          </cell>
        </row>
        <row r="137">
          <cell r="F137" t="str">
            <v>B105</v>
          </cell>
        </row>
        <row r="138">
          <cell r="F138" t="str">
            <v>B105</v>
          </cell>
        </row>
        <row r="139">
          <cell r="F139" t="str">
            <v>B106</v>
          </cell>
        </row>
        <row r="140">
          <cell r="F140" t="str">
            <v>B107</v>
          </cell>
        </row>
        <row r="141">
          <cell r="F141" t="str">
            <v>B107</v>
          </cell>
        </row>
        <row r="142">
          <cell r="F142" t="str">
            <v>B108</v>
          </cell>
        </row>
        <row r="143">
          <cell r="F143" t="str">
            <v>B109</v>
          </cell>
        </row>
        <row r="144">
          <cell r="F144" t="str">
            <v>B109</v>
          </cell>
        </row>
        <row r="145">
          <cell r="F145" t="str">
            <v>B109</v>
          </cell>
        </row>
        <row r="146">
          <cell r="F146" t="str">
            <v>B110</v>
          </cell>
        </row>
        <row r="147">
          <cell r="F147" t="str">
            <v>B111</v>
          </cell>
        </row>
        <row r="148">
          <cell r="F148" t="str">
            <v>B111</v>
          </cell>
        </row>
        <row r="149">
          <cell r="F149" t="str">
            <v>B111</v>
          </cell>
        </row>
        <row r="150">
          <cell r="F150" t="str">
            <v>B112</v>
          </cell>
        </row>
        <row r="151">
          <cell r="F151" t="str">
            <v>B112</v>
          </cell>
        </row>
        <row r="152">
          <cell r="F152" t="str">
            <v>B112</v>
          </cell>
        </row>
        <row r="153">
          <cell r="F153" t="str">
            <v>B114</v>
          </cell>
        </row>
        <row r="154">
          <cell r="F154" t="str">
            <v>B114</v>
          </cell>
        </row>
        <row r="155">
          <cell r="F155" t="str">
            <v>B114</v>
          </cell>
        </row>
        <row r="156">
          <cell r="F156" t="str">
            <v>B115</v>
          </cell>
        </row>
        <row r="157">
          <cell r="F157" t="str">
            <v>B115</v>
          </cell>
        </row>
        <row r="158">
          <cell r="F158" t="str">
            <v>B115</v>
          </cell>
        </row>
        <row r="159">
          <cell r="F159" t="str">
            <v>B116</v>
          </cell>
        </row>
        <row r="160">
          <cell r="F160" t="str">
            <v>B116</v>
          </cell>
        </row>
        <row r="161">
          <cell r="F161" t="str">
            <v>B116</v>
          </cell>
        </row>
        <row r="162">
          <cell r="F162" t="str">
            <v>B117</v>
          </cell>
        </row>
        <row r="163">
          <cell r="F163" t="str">
            <v>B117</v>
          </cell>
        </row>
        <row r="164">
          <cell r="F164" t="str">
            <v>B117</v>
          </cell>
        </row>
        <row r="165">
          <cell r="F165" t="str">
            <v>B118</v>
          </cell>
        </row>
        <row r="166">
          <cell r="F166" t="str">
            <v>B118</v>
          </cell>
        </row>
        <row r="167">
          <cell r="F167" t="str">
            <v>B118</v>
          </cell>
        </row>
        <row r="168">
          <cell r="F168" t="str">
            <v>B118</v>
          </cell>
        </row>
        <row r="169">
          <cell r="F169" t="str">
            <v>B119</v>
          </cell>
        </row>
        <row r="170">
          <cell r="F170" t="str">
            <v>B119</v>
          </cell>
        </row>
        <row r="171">
          <cell r="F171" t="str">
            <v>B119</v>
          </cell>
        </row>
        <row r="172">
          <cell r="F172" t="str">
            <v>B120</v>
          </cell>
        </row>
        <row r="173">
          <cell r="F173" t="str">
            <v>B120</v>
          </cell>
        </row>
        <row r="174">
          <cell r="F174" t="str">
            <v>B120</v>
          </cell>
        </row>
        <row r="175">
          <cell r="F175" t="str">
            <v>B120</v>
          </cell>
        </row>
        <row r="176">
          <cell r="F176" t="str">
            <v>B120</v>
          </cell>
        </row>
        <row r="177">
          <cell r="F177" t="str">
            <v>B121</v>
          </cell>
        </row>
        <row r="178">
          <cell r="F178" t="str">
            <v>B121</v>
          </cell>
        </row>
        <row r="179">
          <cell r="F179" t="str">
            <v>B121</v>
          </cell>
        </row>
        <row r="180">
          <cell r="F180" t="str">
            <v>B121</v>
          </cell>
        </row>
        <row r="181">
          <cell r="F181" t="str">
            <v>B201</v>
          </cell>
        </row>
        <row r="182">
          <cell r="F182" t="str">
            <v>B201</v>
          </cell>
        </row>
        <row r="183">
          <cell r="F183" t="str">
            <v>B201</v>
          </cell>
        </row>
        <row r="184">
          <cell r="F184" t="str">
            <v>B201</v>
          </cell>
        </row>
        <row r="185">
          <cell r="F185" t="str">
            <v>B202</v>
          </cell>
        </row>
        <row r="186">
          <cell r="F186" t="str">
            <v>B203</v>
          </cell>
        </row>
        <row r="187">
          <cell r="F187" t="str">
            <v>B203</v>
          </cell>
        </row>
        <row r="188">
          <cell r="F188" t="str">
            <v>B203</v>
          </cell>
        </row>
        <row r="189">
          <cell r="F189" t="str">
            <v>B204</v>
          </cell>
        </row>
        <row r="190">
          <cell r="F190" t="str">
            <v>B204</v>
          </cell>
        </row>
        <row r="191">
          <cell r="F191" t="str">
            <v>B204</v>
          </cell>
        </row>
        <row r="192">
          <cell r="F192" t="str">
            <v>B205</v>
          </cell>
        </row>
        <row r="193">
          <cell r="F193" t="str">
            <v>B206</v>
          </cell>
        </row>
        <row r="194">
          <cell r="F194" t="str">
            <v>B206</v>
          </cell>
        </row>
        <row r="195">
          <cell r="F195" t="str">
            <v>B206</v>
          </cell>
        </row>
        <row r="196">
          <cell r="F196" t="str">
            <v>B207</v>
          </cell>
        </row>
        <row r="197">
          <cell r="F197" t="str">
            <v>B208</v>
          </cell>
        </row>
        <row r="198">
          <cell r="F198" t="str">
            <v>B208</v>
          </cell>
        </row>
        <row r="199">
          <cell r="F199" t="str">
            <v>B208</v>
          </cell>
        </row>
        <row r="200">
          <cell r="F200" t="str">
            <v>B209</v>
          </cell>
        </row>
        <row r="201">
          <cell r="F201" t="str">
            <v>B209</v>
          </cell>
        </row>
        <row r="202">
          <cell r="F202" t="str">
            <v>B211</v>
          </cell>
        </row>
        <row r="203">
          <cell r="F203" t="str">
            <v>B211</v>
          </cell>
        </row>
        <row r="204">
          <cell r="F204" t="str">
            <v>B211</v>
          </cell>
        </row>
        <row r="205">
          <cell r="F205" t="str">
            <v>B212</v>
          </cell>
        </row>
        <row r="206">
          <cell r="F206" t="str">
            <v>B212</v>
          </cell>
        </row>
        <row r="207">
          <cell r="F207" t="str">
            <v>B212</v>
          </cell>
        </row>
        <row r="208">
          <cell r="F208" t="str">
            <v>B213</v>
          </cell>
        </row>
        <row r="209">
          <cell r="F209" t="str">
            <v>B213</v>
          </cell>
        </row>
        <row r="210">
          <cell r="F210" t="str">
            <v>B214</v>
          </cell>
        </row>
        <row r="211">
          <cell r="F211" t="str">
            <v>B214</v>
          </cell>
        </row>
        <row r="212">
          <cell r="F212" t="str">
            <v>B214</v>
          </cell>
        </row>
        <row r="213">
          <cell r="F213" t="str">
            <v>B214</v>
          </cell>
        </row>
        <row r="214">
          <cell r="F214" t="str">
            <v>B215</v>
          </cell>
        </row>
        <row r="215">
          <cell r="F215" t="str">
            <v>B215</v>
          </cell>
        </row>
        <row r="216">
          <cell r="F216" t="str">
            <v>B215</v>
          </cell>
        </row>
        <row r="217">
          <cell r="F217" t="str">
            <v>B215</v>
          </cell>
        </row>
        <row r="218">
          <cell r="F218" t="str">
            <v>B215</v>
          </cell>
        </row>
        <row r="219">
          <cell r="F219" t="str">
            <v>B215</v>
          </cell>
        </row>
        <row r="220">
          <cell r="F220" t="str">
            <v>B216</v>
          </cell>
        </row>
        <row r="221">
          <cell r="F221" t="str">
            <v>B216</v>
          </cell>
        </row>
        <row r="222">
          <cell r="F222" t="str">
            <v>B216</v>
          </cell>
        </row>
        <row r="223">
          <cell r="F223" t="str">
            <v>B217</v>
          </cell>
        </row>
        <row r="224">
          <cell r="F224" t="str">
            <v>B217</v>
          </cell>
        </row>
        <row r="225">
          <cell r="F225" t="str">
            <v>B218</v>
          </cell>
        </row>
        <row r="226">
          <cell r="F226" t="str">
            <v>B218</v>
          </cell>
        </row>
        <row r="227">
          <cell r="F227" t="str">
            <v>B220</v>
          </cell>
        </row>
        <row r="228">
          <cell r="F228" t="str">
            <v>B221</v>
          </cell>
        </row>
        <row r="229">
          <cell r="F229" t="str">
            <v>B221</v>
          </cell>
        </row>
        <row r="230">
          <cell r="F230" t="str">
            <v>B221</v>
          </cell>
        </row>
        <row r="231">
          <cell r="F231" t="str">
            <v>B222</v>
          </cell>
        </row>
        <row r="232">
          <cell r="F232" t="str">
            <v>B223</v>
          </cell>
        </row>
        <row r="233">
          <cell r="F233" t="str">
            <v>B224</v>
          </cell>
        </row>
        <row r="234">
          <cell r="F234" t="str">
            <v>B224</v>
          </cell>
        </row>
        <row r="235">
          <cell r="F235" t="str">
            <v>B224</v>
          </cell>
        </row>
        <row r="236">
          <cell r="F236" t="str">
            <v>B224</v>
          </cell>
        </row>
        <row r="237">
          <cell r="F237" t="str">
            <v>B301</v>
          </cell>
        </row>
        <row r="238">
          <cell r="F238" t="str">
            <v>B301</v>
          </cell>
        </row>
        <row r="239">
          <cell r="F239" t="str">
            <v>B302</v>
          </cell>
        </row>
        <row r="240">
          <cell r="F240" t="str">
            <v>B302</v>
          </cell>
        </row>
        <row r="241">
          <cell r="F241" t="str">
            <v>B302</v>
          </cell>
        </row>
        <row r="242">
          <cell r="F242" t="str">
            <v>B303</v>
          </cell>
        </row>
        <row r="243">
          <cell r="F243" t="str">
            <v>B303</v>
          </cell>
        </row>
        <row r="244">
          <cell r="F244" t="str">
            <v>B303</v>
          </cell>
        </row>
        <row r="245">
          <cell r="F245" t="str">
            <v>B304</v>
          </cell>
        </row>
        <row r="246">
          <cell r="F246" t="str">
            <v>B304</v>
          </cell>
        </row>
        <row r="247">
          <cell r="F247" t="str">
            <v>B304</v>
          </cell>
        </row>
        <row r="248">
          <cell r="F248" t="str">
            <v>B306</v>
          </cell>
        </row>
        <row r="249">
          <cell r="F249" t="str">
            <v>B306</v>
          </cell>
        </row>
        <row r="250">
          <cell r="F250" t="str">
            <v>B306</v>
          </cell>
        </row>
        <row r="251">
          <cell r="F251" t="str">
            <v>B307</v>
          </cell>
        </row>
        <row r="252">
          <cell r="F252" t="str">
            <v>B307</v>
          </cell>
        </row>
        <row r="253">
          <cell r="F253" t="str">
            <v>B307</v>
          </cell>
        </row>
        <row r="254">
          <cell r="F254" t="str">
            <v>B307</v>
          </cell>
        </row>
        <row r="255">
          <cell r="F255" t="str">
            <v>B307</v>
          </cell>
        </row>
        <row r="256">
          <cell r="F256" t="str">
            <v>B307</v>
          </cell>
        </row>
        <row r="257">
          <cell r="F257" t="str">
            <v>B307</v>
          </cell>
        </row>
        <row r="258">
          <cell r="F258" t="str">
            <v>B308</v>
          </cell>
        </row>
        <row r="259">
          <cell r="F259" t="str">
            <v>B308</v>
          </cell>
        </row>
        <row r="260">
          <cell r="F260" t="str">
            <v>B308</v>
          </cell>
        </row>
        <row r="261">
          <cell r="F261" t="str">
            <v>B309</v>
          </cell>
        </row>
        <row r="262">
          <cell r="F262" t="str">
            <v>B309</v>
          </cell>
        </row>
        <row r="263">
          <cell r="F263" t="str">
            <v>B309</v>
          </cell>
        </row>
        <row r="264">
          <cell r="F264" t="str">
            <v>B309</v>
          </cell>
        </row>
        <row r="265">
          <cell r="F265" t="str">
            <v>B309</v>
          </cell>
        </row>
        <row r="266">
          <cell r="F266" t="str">
            <v>B309</v>
          </cell>
        </row>
        <row r="267">
          <cell r="F267" t="str">
            <v>B309</v>
          </cell>
        </row>
        <row r="268">
          <cell r="F268" t="str">
            <v>B311</v>
          </cell>
        </row>
        <row r="269">
          <cell r="F269" t="str">
            <v>B311</v>
          </cell>
        </row>
        <row r="270">
          <cell r="F270" t="str">
            <v>B311</v>
          </cell>
        </row>
        <row r="271">
          <cell r="F271" t="str">
            <v>B312</v>
          </cell>
        </row>
        <row r="272">
          <cell r="F272" t="str">
            <v>B312</v>
          </cell>
        </row>
        <row r="273">
          <cell r="F273" t="str">
            <v>B312</v>
          </cell>
        </row>
        <row r="274">
          <cell r="F274" t="str">
            <v>B312</v>
          </cell>
        </row>
        <row r="275">
          <cell r="F275" t="str">
            <v>B313</v>
          </cell>
        </row>
        <row r="276">
          <cell r="F276" t="str">
            <v>B314</v>
          </cell>
        </row>
        <row r="277">
          <cell r="F277" t="str">
            <v>B314</v>
          </cell>
        </row>
        <row r="278">
          <cell r="F278" t="str">
            <v>B314</v>
          </cell>
        </row>
        <row r="279">
          <cell r="F279" t="str">
            <v>B315</v>
          </cell>
        </row>
        <row r="280">
          <cell r="F280" t="str">
            <v>B316</v>
          </cell>
        </row>
        <row r="281">
          <cell r="F281" t="str">
            <v>B316</v>
          </cell>
        </row>
        <row r="282">
          <cell r="F282" t="str">
            <v>B316</v>
          </cell>
        </row>
        <row r="283">
          <cell r="F283" t="str">
            <v>B316</v>
          </cell>
        </row>
        <row r="284">
          <cell r="F284" t="str">
            <v>B316</v>
          </cell>
        </row>
        <row r="285">
          <cell r="F285" t="str">
            <v>B317</v>
          </cell>
        </row>
        <row r="286">
          <cell r="F286" t="str">
            <v>B317</v>
          </cell>
        </row>
        <row r="287">
          <cell r="F287" t="str">
            <v>B317</v>
          </cell>
        </row>
        <row r="288">
          <cell r="F288" t="str">
            <v>B317</v>
          </cell>
        </row>
        <row r="289">
          <cell r="F289" t="str">
            <v>B318</v>
          </cell>
        </row>
        <row r="290">
          <cell r="F290" t="str">
            <v>B318</v>
          </cell>
        </row>
        <row r="291">
          <cell r="F291" t="str">
            <v>B318</v>
          </cell>
        </row>
        <row r="292">
          <cell r="F292" t="str">
            <v>B318</v>
          </cell>
        </row>
        <row r="293">
          <cell r="F293" t="str">
            <v>B318</v>
          </cell>
        </row>
        <row r="294">
          <cell r="F294" t="str">
            <v>B319</v>
          </cell>
        </row>
        <row r="295">
          <cell r="F295" t="str">
            <v>B320</v>
          </cell>
        </row>
        <row r="296">
          <cell r="F296" t="str">
            <v>B320</v>
          </cell>
        </row>
        <row r="297">
          <cell r="F297" t="str">
            <v>B321</v>
          </cell>
        </row>
        <row r="298">
          <cell r="F298" t="str">
            <v>B321</v>
          </cell>
        </row>
        <row r="299">
          <cell r="F299" t="str">
            <v>B321</v>
          </cell>
        </row>
        <row r="300">
          <cell r="F300" t="str">
            <v>B322</v>
          </cell>
        </row>
        <row r="301">
          <cell r="F301" t="str">
            <v>B322</v>
          </cell>
        </row>
        <row r="302">
          <cell r="F302" t="str">
            <v>B322</v>
          </cell>
        </row>
        <row r="303">
          <cell r="F303" t="str">
            <v>B322</v>
          </cell>
        </row>
        <row r="304">
          <cell r="F304" t="str">
            <v>B323</v>
          </cell>
        </row>
        <row r="305">
          <cell r="F305" t="str">
            <v>B323</v>
          </cell>
        </row>
        <row r="306">
          <cell r="F306" t="str">
            <v>B324</v>
          </cell>
        </row>
        <row r="307">
          <cell r="F307" t="str">
            <v>B324</v>
          </cell>
        </row>
        <row r="308">
          <cell r="F308" t="str">
            <v>B324</v>
          </cell>
        </row>
        <row r="309">
          <cell r="F309" t="str">
            <v>B401</v>
          </cell>
        </row>
        <row r="310">
          <cell r="F310" t="str">
            <v>B402</v>
          </cell>
        </row>
        <row r="311">
          <cell r="F311" t="str">
            <v>B403</v>
          </cell>
        </row>
        <row r="312">
          <cell r="F312" t="str">
            <v>B403</v>
          </cell>
        </row>
        <row r="313">
          <cell r="F313" t="str">
            <v>B403</v>
          </cell>
        </row>
        <row r="314">
          <cell r="F314" t="str">
            <v>B404</v>
          </cell>
        </row>
        <row r="315">
          <cell r="F315" t="str">
            <v>B404</v>
          </cell>
        </row>
        <row r="316">
          <cell r="F316" t="str">
            <v>B404</v>
          </cell>
        </row>
        <row r="317">
          <cell r="F317" t="str">
            <v>B405</v>
          </cell>
        </row>
        <row r="318">
          <cell r="F318" t="str">
            <v>B405</v>
          </cell>
        </row>
        <row r="319">
          <cell r="F319" t="str">
            <v>B405</v>
          </cell>
        </row>
        <row r="320">
          <cell r="F320" t="str">
            <v>B405</v>
          </cell>
        </row>
        <row r="321">
          <cell r="F321" t="str">
            <v>B406</v>
          </cell>
        </row>
        <row r="322">
          <cell r="F322" t="str">
            <v>B406</v>
          </cell>
        </row>
        <row r="323">
          <cell r="F323" t="str">
            <v>B407</v>
          </cell>
        </row>
        <row r="324">
          <cell r="F324" t="str">
            <v>B407</v>
          </cell>
        </row>
        <row r="325">
          <cell r="F325" t="str">
            <v>B407</v>
          </cell>
        </row>
        <row r="326">
          <cell r="F326" t="str">
            <v>B408</v>
          </cell>
        </row>
        <row r="327">
          <cell r="F327" t="str">
            <v>B408</v>
          </cell>
        </row>
        <row r="328">
          <cell r="F328" t="str">
            <v>B408</v>
          </cell>
        </row>
        <row r="329">
          <cell r="F329" t="str">
            <v>B408</v>
          </cell>
        </row>
        <row r="330">
          <cell r="F330" t="str">
            <v>B408</v>
          </cell>
        </row>
        <row r="331">
          <cell r="F331" t="str">
            <v>B409</v>
          </cell>
        </row>
        <row r="332">
          <cell r="F332" t="str">
            <v>B409</v>
          </cell>
        </row>
        <row r="333">
          <cell r="F333" t="str">
            <v>B411</v>
          </cell>
        </row>
        <row r="334">
          <cell r="F334" t="str">
            <v>B411</v>
          </cell>
        </row>
        <row r="335">
          <cell r="F335" t="str">
            <v>B411</v>
          </cell>
        </row>
        <row r="336">
          <cell r="F336" t="str">
            <v>B412</v>
          </cell>
        </row>
        <row r="337">
          <cell r="F337" t="str">
            <v>B413</v>
          </cell>
        </row>
        <row r="338">
          <cell r="F338" t="str">
            <v>B413</v>
          </cell>
        </row>
        <row r="339">
          <cell r="F339" t="str">
            <v>B413</v>
          </cell>
        </row>
        <row r="340">
          <cell r="F340" t="str">
            <v>B414</v>
          </cell>
        </row>
        <row r="341">
          <cell r="F341" t="str">
            <v>B414</v>
          </cell>
        </row>
        <row r="342">
          <cell r="F342" t="str">
            <v>B414</v>
          </cell>
        </row>
        <row r="343">
          <cell r="F343" t="str">
            <v>B415</v>
          </cell>
        </row>
        <row r="344">
          <cell r="F344" t="str">
            <v>B415</v>
          </cell>
        </row>
        <row r="345">
          <cell r="F345" t="str">
            <v>B415</v>
          </cell>
        </row>
        <row r="346">
          <cell r="F346" t="str">
            <v>B415</v>
          </cell>
        </row>
        <row r="347">
          <cell r="F347" t="str">
            <v>B416</v>
          </cell>
        </row>
        <row r="348">
          <cell r="F348" t="str">
            <v>B417</v>
          </cell>
        </row>
        <row r="349">
          <cell r="F349" t="str">
            <v>B417</v>
          </cell>
        </row>
        <row r="350">
          <cell r="F350" t="str">
            <v>B418</v>
          </cell>
        </row>
        <row r="351">
          <cell r="F351" t="str">
            <v>B418</v>
          </cell>
        </row>
        <row r="352">
          <cell r="F352" t="str">
            <v>B418</v>
          </cell>
        </row>
        <row r="353">
          <cell r="F353" t="str">
            <v>B419</v>
          </cell>
        </row>
        <row r="354">
          <cell r="F354" t="str">
            <v>B419</v>
          </cell>
        </row>
        <row r="355">
          <cell r="F355" t="str">
            <v>B419</v>
          </cell>
        </row>
        <row r="356">
          <cell r="F356" t="str">
            <v>B419</v>
          </cell>
        </row>
        <row r="357">
          <cell r="F357" t="str">
            <v>B419</v>
          </cell>
        </row>
        <row r="358">
          <cell r="F358" t="str">
            <v>B420</v>
          </cell>
        </row>
        <row r="359">
          <cell r="F359" t="str">
            <v>B420</v>
          </cell>
        </row>
        <row r="360">
          <cell r="F360" t="str">
            <v>B420</v>
          </cell>
        </row>
        <row r="361">
          <cell r="F361" t="str">
            <v>B421</v>
          </cell>
        </row>
        <row r="362">
          <cell r="F362" t="str">
            <v>B421</v>
          </cell>
        </row>
        <row r="363">
          <cell r="F363" t="str">
            <v>B421</v>
          </cell>
        </row>
        <row r="364">
          <cell r="F364" t="str">
            <v>B422</v>
          </cell>
        </row>
        <row r="365">
          <cell r="F365" t="str">
            <v>B422</v>
          </cell>
        </row>
        <row r="366">
          <cell r="F366" t="str">
            <v>B422</v>
          </cell>
        </row>
        <row r="367">
          <cell r="F367" t="str">
            <v>B423</v>
          </cell>
        </row>
        <row r="368">
          <cell r="F368" t="str">
            <v>B423</v>
          </cell>
        </row>
        <row r="369">
          <cell r="F369" t="str">
            <v>B423</v>
          </cell>
        </row>
        <row r="370">
          <cell r="F370" t="str">
            <v>B424</v>
          </cell>
        </row>
        <row r="371">
          <cell r="F371" t="str">
            <v>B501</v>
          </cell>
        </row>
        <row r="372">
          <cell r="F372" t="str">
            <v>B502</v>
          </cell>
        </row>
        <row r="373">
          <cell r="F373" t="str">
            <v>B503</v>
          </cell>
        </row>
        <row r="374">
          <cell r="F374" t="str">
            <v>B503</v>
          </cell>
        </row>
        <row r="375">
          <cell r="F375" t="str">
            <v>B504</v>
          </cell>
        </row>
        <row r="376">
          <cell r="F376" t="str">
            <v>B504</v>
          </cell>
        </row>
        <row r="377">
          <cell r="F377" t="str">
            <v>B505</v>
          </cell>
        </row>
        <row r="378">
          <cell r="F378" t="str">
            <v>B505</v>
          </cell>
        </row>
        <row r="379">
          <cell r="F379" t="str">
            <v>B506</v>
          </cell>
        </row>
        <row r="380">
          <cell r="F380" t="str">
            <v>B507</v>
          </cell>
        </row>
        <row r="381">
          <cell r="F381" t="str">
            <v>B508</v>
          </cell>
        </row>
        <row r="382">
          <cell r="F382" t="str">
            <v>B508</v>
          </cell>
        </row>
        <row r="383">
          <cell r="F383" t="str">
            <v>B509</v>
          </cell>
        </row>
        <row r="384">
          <cell r="F384" t="str">
            <v>B509</v>
          </cell>
        </row>
        <row r="385">
          <cell r="F385" t="str">
            <v>B509</v>
          </cell>
        </row>
        <row r="386">
          <cell r="F386" t="str">
            <v>B510</v>
          </cell>
        </row>
        <row r="387">
          <cell r="F387" t="str">
            <v>B510</v>
          </cell>
        </row>
        <row r="388">
          <cell r="F388" t="str">
            <v>B510</v>
          </cell>
        </row>
        <row r="389">
          <cell r="F389" t="str">
            <v>B510</v>
          </cell>
        </row>
        <row r="390">
          <cell r="F390" t="str">
            <v>B511</v>
          </cell>
        </row>
        <row r="391">
          <cell r="F391" t="str">
            <v>B511</v>
          </cell>
        </row>
        <row r="392">
          <cell r="F392" t="str">
            <v>B511</v>
          </cell>
        </row>
        <row r="393">
          <cell r="F393" t="str">
            <v>B512</v>
          </cell>
        </row>
        <row r="394">
          <cell r="F394" t="str">
            <v>B512</v>
          </cell>
        </row>
        <row r="395">
          <cell r="F395" t="str">
            <v>B512</v>
          </cell>
        </row>
        <row r="396">
          <cell r="F396" t="str">
            <v>B512</v>
          </cell>
        </row>
        <row r="397">
          <cell r="F397" t="str">
            <v>B512</v>
          </cell>
        </row>
        <row r="398">
          <cell r="F398" t="str">
            <v>B513</v>
          </cell>
        </row>
        <row r="399">
          <cell r="F399" t="str">
            <v>B514</v>
          </cell>
        </row>
        <row r="400">
          <cell r="F400" t="str">
            <v>B515</v>
          </cell>
        </row>
        <row r="401">
          <cell r="F401" t="str">
            <v>B515</v>
          </cell>
        </row>
        <row r="402">
          <cell r="F402" t="str">
            <v>B515</v>
          </cell>
        </row>
        <row r="403">
          <cell r="F403" t="str">
            <v>B516</v>
          </cell>
        </row>
        <row r="404">
          <cell r="F404" t="str">
            <v>B516</v>
          </cell>
        </row>
        <row r="405">
          <cell r="F405" t="str">
            <v>B516</v>
          </cell>
        </row>
        <row r="406">
          <cell r="F406" t="str">
            <v>B516</v>
          </cell>
        </row>
        <row r="407">
          <cell r="F407" t="str">
            <v>B516</v>
          </cell>
        </row>
        <row r="408">
          <cell r="F408" t="str">
            <v>B517</v>
          </cell>
        </row>
        <row r="409">
          <cell r="F409" t="str">
            <v>B517</v>
          </cell>
        </row>
        <row r="410">
          <cell r="F410" t="str">
            <v>B518</v>
          </cell>
        </row>
        <row r="411">
          <cell r="F411" t="str">
            <v>B518</v>
          </cell>
        </row>
        <row r="412">
          <cell r="F412" t="str">
            <v>B518</v>
          </cell>
        </row>
        <row r="413">
          <cell r="F413" t="str">
            <v>B518</v>
          </cell>
        </row>
        <row r="414">
          <cell r="F414" t="str">
            <v>B518</v>
          </cell>
        </row>
        <row r="415">
          <cell r="F415" t="str">
            <v>B519</v>
          </cell>
        </row>
        <row r="416">
          <cell r="F416" t="str">
            <v>B519</v>
          </cell>
        </row>
        <row r="417">
          <cell r="F417" t="str">
            <v>B519</v>
          </cell>
        </row>
        <row r="418">
          <cell r="F418" t="str">
            <v>B520</v>
          </cell>
        </row>
        <row r="419">
          <cell r="F419" t="str">
            <v>B520</v>
          </cell>
        </row>
        <row r="420">
          <cell r="F420" t="str">
            <v>B520</v>
          </cell>
        </row>
        <row r="421">
          <cell r="F421" t="str">
            <v>B521</v>
          </cell>
        </row>
        <row r="422">
          <cell r="F422" t="str">
            <v>B521</v>
          </cell>
        </row>
        <row r="423">
          <cell r="F423" t="str">
            <v>B521</v>
          </cell>
        </row>
        <row r="424">
          <cell r="F424" t="str">
            <v>B521</v>
          </cell>
        </row>
        <row r="425">
          <cell r="F425" t="str">
            <v>B522</v>
          </cell>
        </row>
        <row r="426">
          <cell r="F426" t="str">
            <v>B522</v>
          </cell>
        </row>
        <row r="427">
          <cell r="F427" t="str">
            <v>B522</v>
          </cell>
        </row>
        <row r="428">
          <cell r="F428" t="str">
            <v>B522</v>
          </cell>
        </row>
        <row r="429">
          <cell r="F429" t="str">
            <v>B523</v>
          </cell>
        </row>
        <row r="430">
          <cell r="F430" t="str">
            <v>B523</v>
          </cell>
        </row>
        <row r="431">
          <cell r="F431" t="str">
            <v>B523</v>
          </cell>
        </row>
        <row r="432">
          <cell r="F432" t="str">
            <v>B523</v>
          </cell>
        </row>
        <row r="433">
          <cell r="F433" t="str">
            <v>B523</v>
          </cell>
        </row>
        <row r="434">
          <cell r="F434" t="str">
            <v>B524</v>
          </cell>
        </row>
        <row r="435">
          <cell r="F435" t="str">
            <v>B524</v>
          </cell>
        </row>
        <row r="436">
          <cell r="F436" t="str">
            <v>B601</v>
          </cell>
        </row>
        <row r="437">
          <cell r="F437" t="str">
            <v>B602</v>
          </cell>
        </row>
        <row r="438">
          <cell r="F438" t="str">
            <v>B603</v>
          </cell>
        </row>
        <row r="439">
          <cell r="F439" t="str">
            <v>B603</v>
          </cell>
        </row>
        <row r="440">
          <cell r="F440" t="str">
            <v>B603</v>
          </cell>
        </row>
        <row r="441">
          <cell r="F441" t="str">
            <v>B603</v>
          </cell>
        </row>
        <row r="442">
          <cell r="F442" t="str">
            <v>B603</v>
          </cell>
        </row>
        <row r="443">
          <cell r="F443" t="str">
            <v>B604</v>
          </cell>
        </row>
        <row r="444">
          <cell r="F444" t="str">
            <v>B604</v>
          </cell>
        </row>
        <row r="445">
          <cell r="F445" t="str">
            <v>B605</v>
          </cell>
        </row>
        <row r="446">
          <cell r="F446" t="str">
            <v>B605</v>
          </cell>
        </row>
        <row r="447">
          <cell r="F447" t="str">
            <v>B605</v>
          </cell>
        </row>
        <row r="448">
          <cell r="F448" t="str">
            <v>B606</v>
          </cell>
        </row>
        <row r="449">
          <cell r="F449" t="str">
            <v>B606</v>
          </cell>
        </row>
        <row r="450">
          <cell r="F450" t="str">
            <v>B607</v>
          </cell>
        </row>
        <row r="451">
          <cell r="F451" t="str">
            <v>B607</v>
          </cell>
        </row>
        <row r="452">
          <cell r="F452" t="str">
            <v>B607</v>
          </cell>
        </row>
        <row r="453">
          <cell r="F453" t="str">
            <v>B608</v>
          </cell>
        </row>
        <row r="454">
          <cell r="F454" t="str">
            <v>B608</v>
          </cell>
        </row>
        <row r="455">
          <cell r="F455" t="str">
            <v>B608</v>
          </cell>
        </row>
        <row r="456">
          <cell r="F456" t="str">
            <v>B608</v>
          </cell>
        </row>
        <row r="457">
          <cell r="F457" t="str">
            <v>B609</v>
          </cell>
        </row>
        <row r="458">
          <cell r="F458" t="str">
            <v>B609</v>
          </cell>
        </row>
        <row r="459">
          <cell r="F459" t="str">
            <v>B609</v>
          </cell>
        </row>
        <row r="460">
          <cell r="F460" t="str">
            <v>B609</v>
          </cell>
        </row>
        <row r="461">
          <cell r="F461" t="str">
            <v>B610</v>
          </cell>
        </row>
        <row r="462">
          <cell r="F462" t="str">
            <v>B610</v>
          </cell>
        </row>
        <row r="463">
          <cell r="F463" t="str">
            <v>B610</v>
          </cell>
        </row>
        <row r="464">
          <cell r="F464" t="str">
            <v>B610</v>
          </cell>
        </row>
        <row r="465">
          <cell r="F465" t="str">
            <v>B610</v>
          </cell>
        </row>
        <row r="466">
          <cell r="F466" t="str">
            <v>B611</v>
          </cell>
        </row>
        <row r="467">
          <cell r="F467" t="str">
            <v>B611</v>
          </cell>
        </row>
        <row r="468">
          <cell r="F468" t="str">
            <v>B611</v>
          </cell>
        </row>
        <row r="469">
          <cell r="F469" t="str">
            <v>B611</v>
          </cell>
        </row>
        <row r="470">
          <cell r="F470" t="str">
            <v>B612</v>
          </cell>
        </row>
        <row r="471">
          <cell r="F471" t="str">
            <v>B612</v>
          </cell>
        </row>
        <row r="472">
          <cell r="F472" t="str">
            <v>B614</v>
          </cell>
        </row>
        <row r="473">
          <cell r="F473" t="str">
            <v>B614</v>
          </cell>
        </row>
        <row r="474">
          <cell r="F474" t="str">
            <v>B614</v>
          </cell>
        </row>
        <row r="475">
          <cell r="F475" t="str">
            <v>B614</v>
          </cell>
        </row>
        <row r="476">
          <cell r="F476" t="str">
            <v>B615</v>
          </cell>
        </row>
        <row r="477">
          <cell r="F477" t="str">
            <v>B615</v>
          </cell>
        </row>
        <row r="478">
          <cell r="F478" t="str">
            <v>B615</v>
          </cell>
        </row>
        <row r="479">
          <cell r="F479" t="str">
            <v>B616</v>
          </cell>
        </row>
        <row r="480">
          <cell r="F480" t="str">
            <v>B616</v>
          </cell>
        </row>
        <row r="481">
          <cell r="F481" t="str">
            <v>B616</v>
          </cell>
        </row>
        <row r="482">
          <cell r="F482" t="str">
            <v>B616</v>
          </cell>
        </row>
        <row r="483">
          <cell r="F483" t="str">
            <v>B617</v>
          </cell>
        </row>
        <row r="484">
          <cell r="F484" t="str">
            <v>B617</v>
          </cell>
        </row>
        <row r="485">
          <cell r="F485" t="str">
            <v>B617</v>
          </cell>
        </row>
        <row r="486">
          <cell r="F486" t="str">
            <v>B618</v>
          </cell>
        </row>
        <row r="487">
          <cell r="F487" t="str">
            <v>B618</v>
          </cell>
        </row>
        <row r="488">
          <cell r="F488" t="str">
            <v>B618</v>
          </cell>
        </row>
        <row r="489">
          <cell r="F489" t="str">
            <v>B618</v>
          </cell>
        </row>
        <row r="490">
          <cell r="F490" t="str">
            <v>B619</v>
          </cell>
        </row>
        <row r="491">
          <cell r="F491" t="str">
            <v>B620</v>
          </cell>
        </row>
        <row r="492">
          <cell r="F492" t="str">
            <v>B620</v>
          </cell>
        </row>
        <row r="493">
          <cell r="F493" t="str">
            <v>B620</v>
          </cell>
        </row>
        <row r="494">
          <cell r="F494" t="str">
            <v>B621</v>
          </cell>
        </row>
        <row r="495">
          <cell r="F495" t="str">
            <v>B621</v>
          </cell>
        </row>
        <row r="496">
          <cell r="F496" t="str">
            <v>B621</v>
          </cell>
        </row>
        <row r="497">
          <cell r="F497" t="str">
            <v>B621</v>
          </cell>
        </row>
        <row r="498">
          <cell r="F498" t="str">
            <v>B621</v>
          </cell>
        </row>
        <row r="499">
          <cell r="F499" t="str">
            <v>B621</v>
          </cell>
        </row>
        <row r="500">
          <cell r="F500" t="str">
            <v>B621</v>
          </cell>
        </row>
        <row r="501">
          <cell r="F501" t="str">
            <v>B622</v>
          </cell>
        </row>
        <row r="502">
          <cell r="F502" t="str">
            <v>B622</v>
          </cell>
        </row>
        <row r="503">
          <cell r="F503" t="str">
            <v>B622</v>
          </cell>
        </row>
        <row r="504">
          <cell r="F504" t="str">
            <v>B623</v>
          </cell>
        </row>
        <row r="505">
          <cell r="F505" t="str">
            <v>B623</v>
          </cell>
        </row>
        <row r="506">
          <cell r="F506" t="str">
            <v>B623</v>
          </cell>
        </row>
        <row r="507">
          <cell r="F507" t="str">
            <v>B701</v>
          </cell>
        </row>
        <row r="508">
          <cell r="F508" t="str">
            <v>B701</v>
          </cell>
        </row>
        <row r="509">
          <cell r="F509" t="str">
            <v>B701</v>
          </cell>
        </row>
        <row r="510">
          <cell r="F510" t="str">
            <v>B701</v>
          </cell>
        </row>
        <row r="511">
          <cell r="F511" t="str">
            <v>B702</v>
          </cell>
        </row>
        <row r="512">
          <cell r="F512" t="str">
            <v>B702</v>
          </cell>
        </row>
        <row r="513">
          <cell r="F513" t="str">
            <v>B702</v>
          </cell>
        </row>
        <row r="514">
          <cell r="F514" t="str">
            <v>B702</v>
          </cell>
        </row>
        <row r="515">
          <cell r="F515" t="str">
            <v>B703</v>
          </cell>
        </row>
        <row r="516">
          <cell r="F516" t="str">
            <v>B703</v>
          </cell>
        </row>
        <row r="517">
          <cell r="F517" t="str">
            <v>B704</v>
          </cell>
        </row>
        <row r="518">
          <cell r="F518" t="str">
            <v>B704</v>
          </cell>
        </row>
        <row r="519">
          <cell r="F519" t="str">
            <v>B704</v>
          </cell>
        </row>
        <row r="520">
          <cell r="F520" t="str">
            <v>B705</v>
          </cell>
        </row>
        <row r="521">
          <cell r="F521" t="str">
            <v>B705</v>
          </cell>
        </row>
        <row r="522">
          <cell r="F522" t="str">
            <v>B706</v>
          </cell>
        </row>
        <row r="523">
          <cell r="F523" t="str">
            <v>B706</v>
          </cell>
        </row>
        <row r="524">
          <cell r="F524" t="str">
            <v>B801</v>
          </cell>
        </row>
        <row r="525">
          <cell r="F525" t="str">
            <v>B802</v>
          </cell>
        </row>
        <row r="526">
          <cell r="F526" t="str">
            <v>B802</v>
          </cell>
        </row>
        <row r="527">
          <cell r="F527" t="str">
            <v>B803</v>
          </cell>
        </row>
        <row r="528">
          <cell r="F528" t="str">
            <v>B803</v>
          </cell>
        </row>
        <row r="529">
          <cell r="F529" t="str">
            <v>B804</v>
          </cell>
        </row>
        <row r="530">
          <cell r="F530" t="str">
            <v>B805</v>
          </cell>
        </row>
        <row r="531">
          <cell r="F531" t="str">
            <v>B805</v>
          </cell>
        </row>
        <row r="532">
          <cell r="F532" t="str">
            <v>B806</v>
          </cell>
        </row>
        <row r="533">
          <cell r="F533" t="str">
            <v>B806</v>
          </cell>
        </row>
        <row r="534">
          <cell r="F534" t="str">
            <v>B806</v>
          </cell>
        </row>
        <row r="535">
          <cell r="F535" t="str">
            <v>B806</v>
          </cell>
        </row>
        <row r="536">
          <cell r="F536" t="str">
            <v>B806</v>
          </cell>
        </row>
        <row r="537">
          <cell r="F537" t="str">
            <v>B901</v>
          </cell>
        </row>
        <row r="538">
          <cell r="F538" t="str">
            <v>B901</v>
          </cell>
        </row>
        <row r="539">
          <cell r="F539" t="str">
            <v>B901</v>
          </cell>
        </row>
        <row r="540">
          <cell r="F540" t="str">
            <v>B902</v>
          </cell>
        </row>
        <row r="541">
          <cell r="F541" t="str">
            <v>B902</v>
          </cell>
        </row>
        <row r="542">
          <cell r="F542" t="str">
            <v>B902</v>
          </cell>
        </row>
        <row r="543">
          <cell r="F543" t="str">
            <v>B903</v>
          </cell>
        </row>
        <row r="544">
          <cell r="F544" t="str">
            <v>B903</v>
          </cell>
        </row>
        <row r="545">
          <cell r="F545" t="str">
            <v>B903</v>
          </cell>
        </row>
        <row r="546">
          <cell r="F546" t="str">
            <v>B903</v>
          </cell>
        </row>
        <row r="547">
          <cell r="F547" t="str">
            <v>B904</v>
          </cell>
        </row>
        <row r="548">
          <cell r="F548" t="str">
            <v>B904</v>
          </cell>
        </row>
        <row r="549">
          <cell r="F549" t="str">
            <v>B904</v>
          </cell>
        </row>
        <row r="550">
          <cell r="F550" t="str">
            <v>B904</v>
          </cell>
        </row>
        <row r="551">
          <cell r="F551" t="str">
            <v>B905</v>
          </cell>
        </row>
        <row r="552">
          <cell r="F552" t="str">
            <v>B905</v>
          </cell>
        </row>
        <row r="553">
          <cell r="F553" t="str">
            <v>B905</v>
          </cell>
        </row>
        <row r="554">
          <cell r="F554" t="str">
            <v>B905</v>
          </cell>
        </row>
        <row r="555">
          <cell r="F555" t="str">
            <v>B905</v>
          </cell>
        </row>
        <row r="556">
          <cell r="F556" t="str">
            <v>B906</v>
          </cell>
        </row>
        <row r="557">
          <cell r="F557" t="str">
            <v>B906</v>
          </cell>
        </row>
        <row r="558">
          <cell r="F558" t="str">
            <v>B906</v>
          </cell>
        </row>
        <row r="559">
          <cell r="F559" t="str">
            <v>C1001</v>
          </cell>
        </row>
        <row r="560">
          <cell r="F560" t="str">
            <v>C1002</v>
          </cell>
        </row>
        <row r="561">
          <cell r="F561" t="str">
            <v>C1002</v>
          </cell>
        </row>
        <row r="562">
          <cell r="F562" t="str">
            <v>C1003</v>
          </cell>
        </row>
        <row r="563">
          <cell r="F563" t="str">
            <v>C1004</v>
          </cell>
        </row>
        <row r="564">
          <cell r="F564" t="str">
            <v>C1004</v>
          </cell>
        </row>
        <row r="565">
          <cell r="F565" t="str">
            <v>C101</v>
          </cell>
        </row>
        <row r="566">
          <cell r="F566" t="str">
            <v>C101</v>
          </cell>
        </row>
        <row r="567">
          <cell r="F567" t="str">
            <v>C101</v>
          </cell>
        </row>
        <row r="568">
          <cell r="F568" t="str">
            <v>C101</v>
          </cell>
        </row>
        <row r="569">
          <cell r="F569" t="str">
            <v>C102</v>
          </cell>
        </row>
        <row r="570">
          <cell r="F570" t="str">
            <v>C102</v>
          </cell>
        </row>
        <row r="571">
          <cell r="F571" t="str">
            <v>C103</v>
          </cell>
        </row>
        <row r="572">
          <cell r="F572" t="str">
            <v>C103</v>
          </cell>
        </row>
        <row r="573">
          <cell r="F573" t="str">
            <v>C103</v>
          </cell>
        </row>
        <row r="574">
          <cell r="F574" t="str">
            <v>C103</v>
          </cell>
        </row>
        <row r="575">
          <cell r="F575" t="str">
            <v>C103</v>
          </cell>
        </row>
        <row r="576">
          <cell r="F576" t="str">
            <v>C104</v>
          </cell>
        </row>
        <row r="577">
          <cell r="F577" t="str">
            <v>C105</v>
          </cell>
        </row>
        <row r="578">
          <cell r="F578" t="str">
            <v>C106</v>
          </cell>
        </row>
        <row r="579">
          <cell r="F579" t="str">
            <v>C106</v>
          </cell>
        </row>
        <row r="580">
          <cell r="F580" t="str">
            <v>C106</v>
          </cell>
        </row>
        <row r="581">
          <cell r="F581" t="str">
            <v>C106</v>
          </cell>
        </row>
        <row r="582">
          <cell r="F582" t="str">
            <v>C108</v>
          </cell>
        </row>
        <row r="583">
          <cell r="F583" t="str">
            <v>C108</v>
          </cell>
        </row>
        <row r="584">
          <cell r="F584" t="str">
            <v>C109</v>
          </cell>
        </row>
        <row r="585">
          <cell r="F585" t="str">
            <v>C109</v>
          </cell>
        </row>
        <row r="586">
          <cell r="F586" t="str">
            <v>C110</v>
          </cell>
        </row>
        <row r="587">
          <cell r="F587" t="str">
            <v>C110</v>
          </cell>
        </row>
        <row r="588">
          <cell r="F588" t="str">
            <v>C110</v>
          </cell>
        </row>
        <row r="589">
          <cell r="F589" t="str">
            <v>C111</v>
          </cell>
        </row>
        <row r="590">
          <cell r="F590" t="str">
            <v>C111</v>
          </cell>
        </row>
        <row r="591">
          <cell r="F591" t="str">
            <v>C112</v>
          </cell>
        </row>
        <row r="592">
          <cell r="F592" t="str">
            <v>C113</v>
          </cell>
        </row>
        <row r="593">
          <cell r="F593" t="str">
            <v>C113</v>
          </cell>
        </row>
        <row r="594">
          <cell r="F594" t="str">
            <v>C113</v>
          </cell>
        </row>
        <row r="595">
          <cell r="F595" t="str">
            <v>C114</v>
          </cell>
        </row>
        <row r="596">
          <cell r="F596" t="str">
            <v>C114</v>
          </cell>
        </row>
        <row r="597">
          <cell r="F597" t="str">
            <v>C114</v>
          </cell>
        </row>
        <row r="598">
          <cell r="F598" t="str">
            <v>C114</v>
          </cell>
        </row>
        <row r="599">
          <cell r="F599" t="str">
            <v>C114</v>
          </cell>
        </row>
        <row r="600">
          <cell r="F600" t="str">
            <v>C115</v>
          </cell>
        </row>
        <row r="601">
          <cell r="F601" t="str">
            <v>C115</v>
          </cell>
        </row>
        <row r="602">
          <cell r="F602" t="str">
            <v>C116</v>
          </cell>
        </row>
        <row r="603">
          <cell r="F603" t="str">
            <v>C201</v>
          </cell>
        </row>
        <row r="604">
          <cell r="F604" t="str">
            <v>C201</v>
          </cell>
        </row>
        <row r="605">
          <cell r="F605" t="str">
            <v>C201</v>
          </cell>
        </row>
        <row r="606">
          <cell r="F606" t="str">
            <v>C202</v>
          </cell>
        </row>
        <row r="607">
          <cell r="F607" t="str">
            <v>C202</v>
          </cell>
        </row>
        <row r="608">
          <cell r="F608" t="str">
            <v>C202</v>
          </cell>
        </row>
        <row r="609">
          <cell r="F609" t="str">
            <v>C203</v>
          </cell>
        </row>
        <row r="610">
          <cell r="F610" t="str">
            <v>C203</v>
          </cell>
        </row>
        <row r="611">
          <cell r="F611" t="str">
            <v>C203</v>
          </cell>
        </row>
        <row r="612">
          <cell r="F612" t="str">
            <v>C204</v>
          </cell>
        </row>
        <row r="613">
          <cell r="F613" t="str">
            <v>C204</v>
          </cell>
        </row>
        <row r="614">
          <cell r="F614" t="str">
            <v>C204</v>
          </cell>
        </row>
        <row r="615">
          <cell r="F615" t="str">
            <v>C204</v>
          </cell>
        </row>
        <row r="616">
          <cell r="F616" t="str">
            <v>C204</v>
          </cell>
        </row>
        <row r="617">
          <cell r="F617" t="str">
            <v>C204</v>
          </cell>
        </row>
        <row r="618">
          <cell r="F618" t="str">
            <v>C204</v>
          </cell>
        </row>
        <row r="619">
          <cell r="F619" t="str">
            <v>C205</v>
          </cell>
        </row>
        <row r="620">
          <cell r="F620" t="str">
            <v>C205</v>
          </cell>
        </row>
        <row r="621">
          <cell r="F621" t="str">
            <v>C205</v>
          </cell>
        </row>
        <row r="622">
          <cell r="F622" t="str">
            <v>C205</v>
          </cell>
        </row>
        <row r="623">
          <cell r="F623" t="str">
            <v>C206</v>
          </cell>
        </row>
        <row r="624">
          <cell r="F624" t="str">
            <v>C206</v>
          </cell>
        </row>
        <row r="625">
          <cell r="F625" t="str">
            <v>C206</v>
          </cell>
        </row>
        <row r="626">
          <cell r="F626" t="str">
            <v>C206</v>
          </cell>
        </row>
        <row r="627">
          <cell r="F627" t="str">
            <v>C206</v>
          </cell>
        </row>
        <row r="628">
          <cell r="F628" t="str">
            <v>C208</v>
          </cell>
        </row>
        <row r="629">
          <cell r="F629" t="str">
            <v>C208</v>
          </cell>
        </row>
        <row r="630">
          <cell r="F630" t="str">
            <v>C209</v>
          </cell>
        </row>
        <row r="631">
          <cell r="F631" t="str">
            <v>C209</v>
          </cell>
        </row>
        <row r="632">
          <cell r="F632" t="str">
            <v>C209</v>
          </cell>
        </row>
        <row r="633">
          <cell r="F633" t="str">
            <v>C209</v>
          </cell>
        </row>
        <row r="634">
          <cell r="F634" t="str">
            <v>C210</v>
          </cell>
        </row>
        <row r="635">
          <cell r="F635" t="str">
            <v>C210</v>
          </cell>
        </row>
        <row r="636">
          <cell r="F636" t="str">
            <v>C210</v>
          </cell>
        </row>
        <row r="637">
          <cell r="F637" t="str">
            <v>C210</v>
          </cell>
        </row>
        <row r="638">
          <cell r="F638" t="str">
            <v>C211</v>
          </cell>
        </row>
        <row r="639">
          <cell r="F639" t="str">
            <v>C211</v>
          </cell>
        </row>
        <row r="640">
          <cell r="F640" t="str">
            <v>C211</v>
          </cell>
        </row>
        <row r="641">
          <cell r="F641" t="str">
            <v>C211</v>
          </cell>
        </row>
        <row r="642">
          <cell r="F642" t="str">
            <v>C213</v>
          </cell>
        </row>
        <row r="643">
          <cell r="F643" t="str">
            <v>C214</v>
          </cell>
        </row>
        <row r="644">
          <cell r="F644" t="str">
            <v>C214</v>
          </cell>
        </row>
        <row r="645">
          <cell r="F645" t="str">
            <v>C214</v>
          </cell>
        </row>
        <row r="646">
          <cell r="F646" t="str">
            <v>C215</v>
          </cell>
        </row>
        <row r="647">
          <cell r="F647" t="str">
            <v>C215</v>
          </cell>
        </row>
        <row r="648">
          <cell r="F648" t="str">
            <v>C215</v>
          </cell>
        </row>
        <row r="649">
          <cell r="F649" t="str">
            <v>C215</v>
          </cell>
        </row>
        <row r="650">
          <cell r="F650" t="str">
            <v>C216</v>
          </cell>
        </row>
        <row r="651">
          <cell r="F651" t="str">
            <v>C217</v>
          </cell>
        </row>
        <row r="652">
          <cell r="F652" t="str">
            <v>C217</v>
          </cell>
        </row>
        <row r="653">
          <cell r="F653" t="str">
            <v>C218</v>
          </cell>
        </row>
        <row r="654">
          <cell r="F654" t="str">
            <v>C218</v>
          </cell>
        </row>
        <row r="655">
          <cell r="F655" t="str">
            <v>C301</v>
          </cell>
        </row>
        <row r="656">
          <cell r="F656" t="str">
            <v>C301</v>
          </cell>
        </row>
        <row r="657">
          <cell r="F657" t="str">
            <v>C301</v>
          </cell>
        </row>
        <row r="658">
          <cell r="F658" t="str">
            <v>C302</v>
          </cell>
        </row>
        <row r="659">
          <cell r="F659" t="str">
            <v>C302</v>
          </cell>
        </row>
        <row r="660">
          <cell r="F660" t="str">
            <v>C302</v>
          </cell>
        </row>
        <row r="661">
          <cell r="F661" t="str">
            <v>C303</v>
          </cell>
        </row>
        <row r="662">
          <cell r="F662" t="str">
            <v>C303</v>
          </cell>
        </row>
        <row r="663">
          <cell r="F663" t="str">
            <v>C303</v>
          </cell>
        </row>
        <row r="664">
          <cell r="F664" t="str">
            <v>C304</v>
          </cell>
        </row>
        <row r="665">
          <cell r="F665" t="str">
            <v>C304</v>
          </cell>
        </row>
        <row r="666">
          <cell r="F666" t="str">
            <v>C305</v>
          </cell>
        </row>
        <row r="667">
          <cell r="F667" t="str">
            <v>C305</v>
          </cell>
        </row>
        <row r="668">
          <cell r="F668" t="str">
            <v>C308</v>
          </cell>
        </row>
        <row r="669">
          <cell r="F669" t="str">
            <v>C308</v>
          </cell>
        </row>
        <row r="670">
          <cell r="F670" t="str">
            <v>C308</v>
          </cell>
        </row>
        <row r="671">
          <cell r="F671" t="str">
            <v>C309</v>
          </cell>
        </row>
        <row r="672">
          <cell r="F672" t="str">
            <v>C309</v>
          </cell>
        </row>
        <row r="673">
          <cell r="F673" t="str">
            <v>C309</v>
          </cell>
        </row>
        <row r="674">
          <cell r="F674" t="str">
            <v>C310</v>
          </cell>
        </row>
        <row r="675">
          <cell r="F675" t="str">
            <v>C310</v>
          </cell>
        </row>
        <row r="676">
          <cell r="F676" t="str">
            <v>C310</v>
          </cell>
        </row>
        <row r="677">
          <cell r="F677" t="str">
            <v>C311</v>
          </cell>
        </row>
        <row r="678">
          <cell r="F678" t="str">
            <v>C311</v>
          </cell>
        </row>
        <row r="679">
          <cell r="F679" t="str">
            <v>C311</v>
          </cell>
        </row>
        <row r="680">
          <cell r="F680" t="str">
            <v>C311</v>
          </cell>
        </row>
        <row r="681">
          <cell r="F681" t="str">
            <v>C311</v>
          </cell>
        </row>
        <row r="682">
          <cell r="F682" t="str">
            <v>C312</v>
          </cell>
        </row>
        <row r="683">
          <cell r="F683" t="str">
            <v>C312</v>
          </cell>
        </row>
        <row r="684">
          <cell r="F684" t="str">
            <v>C312</v>
          </cell>
        </row>
        <row r="685">
          <cell r="F685" t="str">
            <v>C313</v>
          </cell>
        </row>
        <row r="686">
          <cell r="F686" t="str">
            <v>C314</v>
          </cell>
        </row>
        <row r="687">
          <cell r="F687" t="str">
            <v>C314</v>
          </cell>
        </row>
        <row r="688">
          <cell r="F688" t="str">
            <v>C314</v>
          </cell>
        </row>
        <row r="689">
          <cell r="F689" t="str">
            <v>C314</v>
          </cell>
        </row>
        <row r="690">
          <cell r="F690" t="str">
            <v>C315</v>
          </cell>
        </row>
        <row r="691">
          <cell r="F691" t="str">
            <v>C316</v>
          </cell>
        </row>
        <row r="692">
          <cell r="F692" t="str">
            <v>C316</v>
          </cell>
        </row>
        <row r="693">
          <cell r="F693" t="str">
            <v>C317</v>
          </cell>
        </row>
        <row r="694">
          <cell r="F694" t="str">
            <v>C317</v>
          </cell>
        </row>
        <row r="695">
          <cell r="F695" t="str">
            <v>C317</v>
          </cell>
        </row>
        <row r="696">
          <cell r="F696" t="str">
            <v>C317</v>
          </cell>
        </row>
        <row r="697">
          <cell r="F697" t="str">
            <v>C317</v>
          </cell>
        </row>
        <row r="698">
          <cell r="F698" t="str">
            <v>C317</v>
          </cell>
        </row>
        <row r="699">
          <cell r="F699" t="str">
            <v>C317</v>
          </cell>
        </row>
        <row r="700">
          <cell r="F700" t="str">
            <v>C318</v>
          </cell>
        </row>
        <row r="701">
          <cell r="F701" t="str">
            <v>C318</v>
          </cell>
        </row>
        <row r="702">
          <cell r="F702" t="str">
            <v>C318</v>
          </cell>
        </row>
        <row r="703">
          <cell r="F703" t="str">
            <v>C318</v>
          </cell>
        </row>
        <row r="704">
          <cell r="F704" t="str">
            <v>C401</v>
          </cell>
        </row>
        <row r="705">
          <cell r="F705" t="str">
            <v>C401</v>
          </cell>
        </row>
        <row r="706">
          <cell r="F706" t="str">
            <v>C401</v>
          </cell>
        </row>
        <row r="707">
          <cell r="F707" t="str">
            <v>C401</v>
          </cell>
        </row>
        <row r="708">
          <cell r="F708" t="str">
            <v>C402</v>
          </cell>
        </row>
        <row r="709">
          <cell r="F709" t="str">
            <v>C402</v>
          </cell>
        </row>
        <row r="710">
          <cell r="F710" t="str">
            <v>C402</v>
          </cell>
        </row>
        <row r="711">
          <cell r="F711" t="str">
            <v>C402</v>
          </cell>
        </row>
        <row r="712">
          <cell r="F712" t="str">
            <v>C403</v>
          </cell>
        </row>
        <row r="713">
          <cell r="F713" t="str">
            <v>C403</v>
          </cell>
        </row>
        <row r="714">
          <cell r="F714" t="str">
            <v>C404</v>
          </cell>
        </row>
        <row r="715">
          <cell r="F715" t="str">
            <v>C404</v>
          </cell>
        </row>
        <row r="716">
          <cell r="F716" t="str">
            <v>C404</v>
          </cell>
        </row>
        <row r="717">
          <cell r="F717" t="str">
            <v>C405</v>
          </cell>
        </row>
        <row r="718">
          <cell r="F718" t="str">
            <v>C406</v>
          </cell>
        </row>
        <row r="719">
          <cell r="F719" t="str">
            <v>C408</v>
          </cell>
        </row>
        <row r="720">
          <cell r="F720" t="str">
            <v>C408</v>
          </cell>
        </row>
        <row r="721">
          <cell r="F721" t="str">
            <v>C409</v>
          </cell>
        </row>
        <row r="722">
          <cell r="F722" t="str">
            <v>C409</v>
          </cell>
        </row>
        <row r="723">
          <cell r="F723" t="str">
            <v>C409</v>
          </cell>
        </row>
        <row r="724">
          <cell r="F724" t="str">
            <v>C409</v>
          </cell>
        </row>
        <row r="725">
          <cell r="F725" t="str">
            <v>C409</v>
          </cell>
        </row>
        <row r="726">
          <cell r="F726" t="str">
            <v>C410</v>
          </cell>
        </row>
        <row r="727">
          <cell r="F727" t="str">
            <v>C410</v>
          </cell>
        </row>
        <row r="728">
          <cell r="F728" t="str">
            <v>C411</v>
          </cell>
        </row>
        <row r="729">
          <cell r="F729" t="str">
            <v>C411</v>
          </cell>
        </row>
        <row r="730">
          <cell r="F730" t="str">
            <v>C412</v>
          </cell>
        </row>
        <row r="731">
          <cell r="F731" t="str">
            <v>C413</v>
          </cell>
        </row>
        <row r="732">
          <cell r="F732" t="str">
            <v>C413</v>
          </cell>
        </row>
        <row r="733">
          <cell r="F733" t="str">
            <v>C413</v>
          </cell>
        </row>
        <row r="734">
          <cell r="F734" t="str">
            <v>C413</v>
          </cell>
        </row>
        <row r="735">
          <cell r="F735" t="str">
            <v>C413</v>
          </cell>
        </row>
        <row r="736">
          <cell r="F736" t="str">
            <v>C414</v>
          </cell>
        </row>
        <row r="737">
          <cell r="F737" t="str">
            <v>C414</v>
          </cell>
        </row>
        <row r="738">
          <cell r="F738" t="str">
            <v>C414</v>
          </cell>
        </row>
        <row r="739">
          <cell r="F739" t="str">
            <v>C415</v>
          </cell>
        </row>
        <row r="740">
          <cell r="F740" t="str">
            <v>C415</v>
          </cell>
        </row>
        <row r="741">
          <cell r="F741" t="str">
            <v>C415</v>
          </cell>
        </row>
        <row r="742">
          <cell r="F742" t="str">
            <v>C415</v>
          </cell>
        </row>
        <row r="743">
          <cell r="F743" t="str">
            <v>C416</v>
          </cell>
        </row>
        <row r="744">
          <cell r="F744" t="str">
            <v>C416</v>
          </cell>
        </row>
        <row r="745">
          <cell r="F745" t="str">
            <v>C416</v>
          </cell>
        </row>
        <row r="746">
          <cell r="F746" t="str">
            <v>C417</v>
          </cell>
        </row>
        <row r="747">
          <cell r="F747" t="str">
            <v>C417</v>
          </cell>
        </row>
        <row r="748">
          <cell r="F748" t="str">
            <v>C418</v>
          </cell>
        </row>
        <row r="749">
          <cell r="F749" t="str">
            <v>C501</v>
          </cell>
        </row>
        <row r="750">
          <cell r="F750" t="str">
            <v>C501</v>
          </cell>
        </row>
        <row r="751">
          <cell r="F751" t="str">
            <v>C502</v>
          </cell>
        </row>
        <row r="752">
          <cell r="F752" t="str">
            <v>C502</v>
          </cell>
        </row>
        <row r="753">
          <cell r="F753" t="str">
            <v>C502</v>
          </cell>
        </row>
        <row r="754">
          <cell r="F754" t="str">
            <v>C503</v>
          </cell>
        </row>
        <row r="755">
          <cell r="F755" t="str">
            <v>C503</v>
          </cell>
        </row>
        <row r="756">
          <cell r="F756" t="str">
            <v>C503</v>
          </cell>
        </row>
        <row r="757">
          <cell r="F757" t="str">
            <v>C504</v>
          </cell>
        </row>
        <row r="758">
          <cell r="F758" t="str">
            <v>C504</v>
          </cell>
        </row>
        <row r="759">
          <cell r="F759" t="str">
            <v>C504</v>
          </cell>
        </row>
        <row r="760">
          <cell r="F760" t="str">
            <v>C504</v>
          </cell>
        </row>
        <row r="761">
          <cell r="F761" t="str">
            <v>C504</v>
          </cell>
        </row>
        <row r="762">
          <cell r="F762" t="str">
            <v>C505</v>
          </cell>
        </row>
        <row r="763">
          <cell r="F763" t="str">
            <v>C505</v>
          </cell>
        </row>
        <row r="764">
          <cell r="F764" t="str">
            <v>C505</v>
          </cell>
        </row>
        <row r="765">
          <cell r="F765" t="str">
            <v>C505</v>
          </cell>
        </row>
        <row r="766">
          <cell r="F766" t="str">
            <v>C505</v>
          </cell>
        </row>
        <row r="767">
          <cell r="F767" t="str">
            <v>C505</v>
          </cell>
        </row>
        <row r="768">
          <cell r="F768" t="str">
            <v>C505</v>
          </cell>
        </row>
        <row r="769">
          <cell r="F769" t="str">
            <v>C505</v>
          </cell>
        </row>
        <row r="770">
          <cell r="F770" t="str">
            <v>C505</v>
          </cell>
        </row>
        <row r="771">
          <cell r="F771" t="str">
            <v>C505</v>
          </cell>
        </row>
        <row r="772">
          <cell r="F772" t="str">
            <v>C506</v>
          </cell>
        </row>
        <row r="773">
          <cell r="F773" t="str">
            <v>C506</v>
          </cell>
        </row>
        <row r="774">
          <cell r="F774" t="str">
            <v>C508</v>
          </cell>
        </row>
        <row r="775">
          <cell r="F775" t="str">
            <v>C508</v>
          </cell>
        </row>
        <row r="776">
          <cell r="F776" t="str">
            <v>C508</v>
          </cell>
        </row>
        <row r="777">
          <cell r="F777" t="str">
            <v>C508</v>
          </cell>
        </row>
        <row r="778">
          <cell r="F778" t="str">
            <v>C509</v>
          </cell>
        </row>
        <row r="779">
          <cell r="F779" t="str">
            <v>C509</v>
          </cell>
        </row>
        <row r="780">
          <cell r="F780" t="str">
            <v>C509</v>
          </cell>
        </row>
        <row r="781">
          <cell r="F781" t="str">
            <v>C509</v>
          </cell>
        </row>
        <row r="782">
          <cell r="F782" t="str">
            <v>C509</v>
          </cell>
        </row>
        <row r="783">
          <cell r="F783" t="str">
            <v>C511</v>
          </cell>
        </row>
        <row r="784">
          <cell r="F784" t="str">
            <v>C511</v>
          </cell>
        </row>
        <row r="785">
          <cell r="F785" t="str">
            <v>C511</v>
          </cell>
        </row>
        <row r="786">
          <cell r="F786" t="str">
            <v>C513</v>
          </cell>
        </row>
        <row r="787">
          <cell r="F787" t="str">
            <v>C513</v>
          </cell>
        </row>
        <row r="788">
          <cell r="F788" t="str">
            <v>C513</v>
          </cell>
        </row>
        <row r="789">
          <cell r="F789" t="str">
            <v>C514</v>
          </cell>
        </row>
        <row r="790">
          <cell r="F790" t="str">
            <v>C514</v>
          </cell>
        </row>
        <row r="791">
          <cell r="F791" t="str">
            <v>C514</v>
          </cell>
        </row>
        <row r="792">
          <cell r="F792" t="str">
            <v>C514</v>
          </cell>
        </row>
        <row r="793">
          <cell r="F793" t="str">
            <v>C515</v>
          </cell>
        </row>
        <row r="794">
          <cell r="F794" t="str">
            <v>C517</v>
          </cell>
        </row>
        <row r="795">
          <cell r="F795" t="str">
            <v>C517</v>
          </cell>
        </row>
        <row r="796">
          <cell r="F796" t="str">
            <v>C517</v>
          </cell>
        </row>
        <row r="797">
          <cell r="F797" t="str">
            <v>C518</v>
          </cell>
        </row>
        <row r="798">
          <cell r="F798" t="str">
            <v>C518</v>
          </cell>
        </row>
        <row r="799">
          <cell r="F799" t="str">
            <v>C601</v>
          </cell>
        </row>
        <row r="800">
          <cell r="F800" t="str">
            <v>C601</v>
          </cell>
        </row>
        <row r="801">
          <cell r="F801" t="str">
            <v>C601</v>
          </cell>
        </row>
        <row r="802">
          <cell r="F802" t="str">
            <v>C601</v>
          </cell>
        </row>
        <row r="803">
          <cell r="F803" t="str">
            <v>C601</v>
          </cell>
        </row>
        <row r="804">
          <cell r="F804" t="str">
            <v>C602</v>
          </cell>
        </row>
        <row r="805">
          <cell r="F805" t="str">
            <v>C602</v>
          </cell>
        </row>
        <row r="806">
          <cell r="F806" t="str">
            <v>C602</v>
          </cell>
        </row>
        <row r="807">
          <cell r="F807" t="str">
            <v>C602</v>
          </cell>
        </row>
        <row r="808">
          <cell r="F808" t="str">
            <v>C602</v>
          </cell>
        </row>
        <row r="809">
          <cell r="F809" t="str">
            <v>C603</v>
          </cell>
        </row>
        <row r="810">
          <cell r="F810" t="str">
            <v>C603</v>
          </cell>
        </row>
        <row r="811">
          <cell r="F811" t="str">
            <v>C603</v>
          </cell>
        </row>
        <row r="812">
          <cell r="F812" t="str">
            <v>C603</v>
          </cell>
        </row>
        <row r="813">
          <cell r="F813" t="str">
            <v>C604</v>
          </cell>
        </row>
        <row r="814">
          <cell r="F814" t="str">
            <v>C604</v>
          </cell>
        </row>
        <row r="815">
          <cell r="F815" t="str">
            <v>C604</v>
          </cell>
        </row>
        <row r="816">
          <cell r="F816" t="str">
            <v>C605</v>
          </cell>
        </row>
        <row r="817">
          <cell r="F817" t="str">
            <v>C605</v>
          </cell>
        </row>
        <row r="818">
          <cell r="F818" t="str">
            <v>C606</v>
          </cell>
        </row>
        <row r="819">
          <cell r="F819" t="str">
            <v>C606</v>
          </cell>
        </row>
        <row r="820">
          <cell r="F820" t="str">
            <v>C607</v>
          </cell>
        </row>
        <row r="821">
          <cell r="F821" t="str">
            <v>C607</v>
          </cell>
        </row>
        <row r="822">
          <cell r="F822" t="str">
            <v>C607</v>
          </cell>
        </row>
        <row r="823">
          <cell r="F823" t="str">
            <v>C607</v>
          </cell>
        </row>
        <row r="824">
          <cell r="F824" t="str">
            <v>C608</v>
          </cell>
        </row>
        <row r="825">
          <cell r="F825" t="str">
            <v>C608</v>
          </cell>
        </row>
        <row r="826">
          <cell r="F826" t="str">
            <v>C610</v>
          </cell>
        </row>
        <row r="827">
          <cell r="F827" t="str">
            <v>C610</v>
          </cell>
        </row>
        <row r="828">
          <cell r="F828" t="str">
            <v>C610</v>
          </cell>
        </row>
        <row r="829">
          <cell r="F829" t="str">
            <v>C611</v>
          </cell>
        </row>
        <row r="830">
          <cell r="F830" t="str">
            <v>C611</v>
          </cell>
        </row>
        <row r="831">
          <cell r="F831" t="str">
            <v>C612</v>
          </cell>
        </row>
        <row r="832">
          <cell r="F832" t="str">
            <v>C613</v>
          </cell>
        </row>
        <row r="833">
          <cell r="F833" t="str">
            <v>C613</v>
          </cell>
        </row>
        <row r="834">
          <cell r="F834" t="str">
            <v>C613</v>
          </cell>
        </row>
        <row r="835">
          <cell r="F835" t="str">
            <v>C613</v>
          </cell>
        </row>
        <row r="836">
          <cell r="F836" t="str">
            <v>C613</v>
          </cell>
        </row>
        <row r="837">
          <cell r="F837" t="str">
            <v>C614</v>
          </cell>
        </row>
        <row r="838">
          <cell r="F838" t="str">
            <v>C614</v>
          </cell>
        </row>
        <row r="839">
          <cell r="F839" t="str">
            <v>C614</v>
          </cell>
        </row>
        <row r="840">
          <cell r="F840" t="str">
            <v>C614</v>
          </cell>
        </row>
        <row r="841">
          <cell r="F841" t="str">
            <v>C614</v>
          </cell>
        </row>
        <row r="842">
          <cell r="F842" t="str">
            <v>C615</v>
          </cell>
        </row>
        <row r="843">
          <cell r="F843" t="str">
            <v>C615</v>
          </cell>
        </row>
        <row r="844">
          <cell r="F844" t="str">
            <v>C615</v>
          </cell>
        </row>
        <row r="845">
          <cell r="F845" t="str">
            <v>C615</v>
          </cell>
        </row>
        <row r="846">
          <cell r="F846" t="str">
            <v>C615</v>
          </cell>
        </row>
        <row r="847">
          <cell r="F847" t="str">
            <v>C616</v>
          </cell>
        </row>
        <row r="848">
          <cell r="F848" t="str">
            <v>C617</v>
          </cell>
        </row>
        <row r="849">
          <cell r="F849" t="str">
            <v>C617</v>
          </cell>
        </row>
        <row r="850">
          <cell r="F850" t="str">
            <v>C618</v>
          </cell>
        </row>
        <row r="851">
          <cell r="F851" t="str">
            <v>C701</v>
          </cell>
        </row>
        <row r="852">
          <cell r="F852" t="str">
            <v>C701</v>
          </cell>
        </row>
        <row r="853">
          <cell r="F853" t="str">
            <v>C701</v>
          </cell>
        </row>
        <row r="854">
          <cell r="F854" t="str">
            <v>C702</v>
          </cell>
        </row>
        <row r="855">
          <cell r="F855" t="str">
            <v>C702</v>
          </cell>
        </row>
        <row r="856">
          <cell r="F856" t="str">
            <v>C702</v>
          </cell>
        </row>
        <row r="857">
          <cell r="F857" t="str">
            <v>C702</v>
          </cell>
        </row>
        <row r="858">
          <cell r="F858" t="str">
            <v>C702</v>
          </cell>
        </row>
        <row r="859">
          <cell r="F859" t="str">
            <v>C702</v>
          </cell>
        </row>
        <row r="860">
          <cell r="F860" t="str">
            <v>C703</v>
          </cell>
        </row>
        <row r="861">
          <cell r="F861" t="str">
            <v>C703</v>
          </cell>
        </row>
        <row r="862">
          <cell r="F862" t="str">
            <v>C704</v>
          </cell>
        </row>
        <row r="863">
          <cell r="F863" t="str">
            <v>C704</v>
          </cell>
        </row>
        <row r="864">
          <cell r="F864" t="str">
            <v>C704</v>
          </cell>
        </row>
        <row r="865">
          <cell r="F865" t="str">
            <v>C704</v>
          </cell>
        </row>
        <row r="866">
          <cell r="F866" t="str">
            <v>C801</v>
          </cell>
        </row>
        <row r="867">
          <cell r="F867" t="str">
            <v>C801</v>
          </cell>
        </row>
        <row r="868">
          <cell r="F868" t="str">
            <v>C802</v>
          </cell>
        </row>
        <row r="869">
          <cell r="F869" t="str">
            <v>C802</v>
          </cell>
        </row>
        <row r="870">
          <cell r="F870" t="str">
            <v>C803</v>
          </cell>
        </row>
        <row r="871">
          <cell r="F871" t="str">
            <v>C803</v>
          </cell>
        </row>
        <row r="872">
          <cell r="F872" t="str">
            <v>C804</v>
          </cell>
        </row>
        <row r="873">
          <cell r="F873" t="str">
            <v>C901</v>
          </cell>
        </row>
        <row r="874">
          <cell r="F874" t="str">
            <v>C901</v>
          </cell>
        </row>
        <row r="875">
          <cell r="F875" t="str">
            <v>C901</v>
          </cell>
        </row>
        <row r="876">
          <cell r="F876" t="str">
            <v>C902</v>
          </cell>
        </row>
        <row r="877">
          <cell r="F877" t="str">
            <v>C903</v>
          </cell>
        </row>
        <row r="878">
          <cell r="F878" t="str">
            <v>C903</v>
          </cell>
        </row>
        <row r="879">
          <cell r="F879" t="str">
            <v>C903</v>
          </cell>
        </row>
        <row r="880">
          <cell r="F880" t="str">
            <v>C904</v>
          </cell>
        </row>
        <row r="881">
          <cell r="F881" t="str">
            <v>C904</v>
          </cell>
        </row>
        <row r="882">
          <cell r="F882" t="str">
            <v>C904</v>
          </cell>
        </row>
        <row r="883">
          <cell r="F883" t="str">
            <v>E1001</v>
          </cell>
        </row>
        <row r="884">
          <cell r="F884" t="str">
            <v>E1001</v>
          </cell>
        </row>
        <row r="885">
          <cell r="F885" t="str">
            <v>E1001</v>
          </cell>
        </row>
        <row r="886">
          <cell r="F886" t="str">
            <v>E1001</v>
          </cell>
        </row>
        <row r="887">
          <cell r="F887" t="str">
            <v>E1001</v>
          </cell>
        </row>
        <row r="888">
          <cell r="F888" t="str">
            <v>E1002</v>
          </cell>
        </row>
        <row r="889">
          <cell r="F889" t="str">
            <v>E1002</v>
          </cell>
        </row>
        <row r="890">
          <cell r="F890" t="str">
            <v>E1002</v>
          </cell>
        </row>
        <row r="891">
          <cell r="F891" t="str">
            <v>E1003</v>
          </cell>
        </row>
        <row r="892">
          <cell r="F892" t="str">
            <v>E1003</v>
          </cell>
        </row>
        <row r="893">
          <cell r="F893" t="str">
            <v>E1004</v>
          </cell>
        </row>
        <row r="894">
          <cell r="F894" t="str">
            <v>E1004</v>
          </cell>
        </row>
        <row r="895">
          <cell r="F895" t="str">
            <v>E1004</v>
          </cell>
        </row>
        <row r="896">
          <cell r="F896" t="str">
            <v>E1004</v>
          </cell>
        </row>
        <row r="897">
          <cell r="F897" t="str">
            <v>E1101</v>
          </cell>
        </row>
        <row r="898">
          <cell r="F898" t="str">
            <v>E1101</v>
          </cell>
        </row>
        <row r="899">
          <cell r="F899" t="str">
            <v>E1102</v>
          </cell>
        </row>
        <row r="900">
          <cell r="F900" t="str">
            <v>E1102</v>
          </cell>
        </row>
        <row r="901">
          <cell r="F901" t="str">
            <v>E1102</v>
          </cell>
        </row>
        <row r="902">
          <cell r="F902" t="str">
            <v>E1103</v>
          </cell>
        </row>
        <row r="903">
          <cell r="F903" t="str">
            <v>E1201</v>
          </cell>
        </row>
        <row r="904">
          <cell r="F904" t="str">
            <v>E1201</v>
          </cell>
        </row>
        <row r="905">
          <cell r="F905" t="str">
            <v>E1201</v>
          </cell>
        </row>
        <row r="906">
          <cell r="F906" t="str">
            <v>E1202</v>
          </cell>
        </row>
        <row r="907">
          <cell r="F907" t="str">
            <v>E1203</v>
          </cell>
        </row>
        <row r="908">
          <cell r="F908" t="str">
            <v>E1203</v>
          </cell>
        </row>
        <row r="909">
          <cell r="F909" t="str">
            <v>E1203</v>
          </cell>
        </row>
        <row r="910">
          <cell r="F910" t="str">
            <v>E1204</v>
          </cell>
        </row>
        <row r="911">
          <cell r="F911" t="str">
            <v>E1204</v>
          </cell>
        </row>
        <row r="912">
          <cell r="F912" t="str">
            <v>E1204</v>
          </cell>
        </row>
        <row r="913">
          <cell r="F913" t="str">
            <v>E1301</v>
          </cell>
        </row>
        <row r="914">
          <cell r="F914" t="str">
            <v>E1301</v>
          </cell>
        </row>
        <row r="915">
          <cell r="F915" t="str">
            <v>E1301</v>
          </cell>
        </row>
        <row r="916">
          <cell r="F916" t="str">
            <v>E1302</v>
          </cell>
        </row>
        <row r="917">
          <cell r="F917" t="str">
            <v>E1302</v>
          </cell>
        </row>
        <row r="918">
          <cell r="F918" t="str">
            <v>E1303</v>
          </cell>
        </row>
        <row r="919">
          <cell r="F919" t="str">
            <v>E1304</v>
          </cell>
        </row>
        <row r="920">
          <cell r="F920" t="str">
            <v>E1401</v>
          </cell>
        </row>
        <row r="921">
          <cell r="F921" t="str">
            <v>E1401</v>
          </cell>
        </row>
        <row r="922">
          <cell r="F922" t="str">
            <v>E1402</v>
          </cell>
        </row>
        <row r="923">
          <cell r="F923" t="str">
            <v>E1403</v>
          </cell>
        </row>
        <row r="924">
          <cell r="F924" t="str">
            <v>E1403</v>
          </cell>
        </row>
        <row r="925">
          <cell r="F925" t="str">
            <v>E1403</v>
          </cell>
        </row>
        <row r="926">
          <cell r="F926" t="str">
            <v>E1403</v>
          </cell>
        </row>
        <row r="927">
          <cell r="F927" t="str">
            <v>E1403</v>
          </cell>
        </row>
        <row r="928">
          <cell r="F928" t="str">
            <v>E1403</v>
          </cell>
        </row>
        <row r="929">
          <cell r="F929" t="str">
            <v>E1404</v>
          </cell>
        </row>
        <row r="930">
          <cell r="F930" t="str">
            <v>E1404</v>
          </cell>
        </row>
        <row r="931">
          <cell r="F931" t="str">
            <v>E1404</v>
          </cell>
        </row>
        <row r="932">
          <cell r="F932" t="str">
            <v>E1404</v>
          </cell>
        </row>
        <row r="933">
          <cell r="F933" t="str">
            <v>E1501</v>
          </cell>
        </row>
        <row r="934">
          <cell r="F934" t="str">
            <v>E1501</v>
          </cell>
        </row>
        <row r="935">
          <cell r="F935" t="str">
            <v>E1502</v>
          </cell>
        </row>
        <row r="936">
          <cell r="F936" t="str">
            <v>E1502</v>
          </cell>
        </row>
        <row r="937">
          <cell r="F937" t="str">
            <v>E1502</v>
          </cell>
        </row>
        <row r="938">
          <cell r="F938" t="str">
            <v>E1502</v>
          </cell>
        </row>
        <row r="939">
          <cell r="F939" t="str">
            <v>E1503</v>
          </cell>
        </row>
        <row r="940">
          <cell r="F940" t="str">
            <v>E1504</v>
          </cell>
        </row>
        <row r="941">
          <cell r="F941" t="str">
            <v>E1504</v>
          </cell>
        </row>
        <row r="942">
          <cell r="F942" t="str">
            <v>E1601</v>
          </cell>
        </row>
        <row r="943">
          <cell r="F943" t="str">
            <v>E1601</v>
          </cell>
        </row>
        <row r="944">
          <cell r="F944" t="str">
            <v>E1601</v>
          </cell>
        </row>
        <row r="945">
          <cell r="F945" t="str">
            <v>E1601</v>
          </cell>
        </row>
        <row r="946">
          <cell r="F946" t="str">
            <v>E1602</v>
          </cell>
        </row>
        <row r="947">
          <cell r="F947" t="str">
            <v>E1602</v>
          </cell>
        </row>
        <row r="948">
          <cell r="F948" t="str">
            <v>E1602</v>
          </cell>
        </row>
        <row r="949">
          <cell r="F949" t="str">
            <v>E1603</v>
          </cell>
        </row>
        <row r="950">
          <cell r="F950" t="str">
            <v>E1603</v>
          </cell>
        </row>
        <row r="951">
          <cell r="F951" t="str">
            <v>E1603</v>
          </cell>
        </row>
        <row r="952">
          <cell r="F952" t="str">
            <v>E1603</v>
          </cell>
        </row>
        <row r="953">
          <cell r="F953" t="str">
            <v>E1604</v>
          </cell>
        </row>
        <row r="954">
          <cell r="F954" t="str">
            <v>E1604</v>
          </cell>
        </row>
        <row r="955">
          <cell r="F955" t="str">
            <v>E1604</v>
          </cell>
        </row>
        <row r="956">
          <cell r="F956" t="str">
            <v>E1604</v>
          </cell>
        </row>
        <row r="957">
          <cell r="F957" t="str">
            <v>E1701</v>
          </cell>
        </row>
        <row r="958">
          <cell r="F958" t="str">
            <v>E1701</v>
          </cell>
        </row>
        <row r="959">
          <cell r="F959" t="str">
            <v>E1701</v>
          </cell>
        </row>
        <row r="960">
          <cell r="F960" t="str">
            <v>E1702</v>
          </cell>
        </row>
        <row r="961">
          <cell r="F961" t="str">
            <v>E1702</v>
          </cell>
        </row>
        <row r="962">
          <cell r="F962" t="str">
            <v>E1702</v>
          </cell>
        </row>
        <row r="963">
          <cell r="F963" t="str">
            <v>E1702</v>
          </cell>
        </row>
        <row r="964">
          <cell r="F964" t="str">
            <v>E1702</v>
          </cell>
        </row>
        <row r="965">
          <cell r="F965" t="str">
            <v>E1702</v>
          </cell>
        </row>
        <row r="966">
          <cell r="F966" t="str">
            <v>E1702</v>
          </cell>
        </row>
        <row r="967">
          <cell r="F967" t="str">
            <v>E1702</v>
          </cell>
        </row>
        <row r="968">
          <cell r="F968" t="str">
            <v>E1703</v>
          </cell>
        </row>
        <row r="969">
          <cell r="F969" t="str">
            <v>E1703</v>
          </cell>
        </row>
        <row r="970">
          <cell r="F970" t="str">
            <v>E1703</v>
          </cell>
        </row>
        <row r="971">
          <cell r="F971" t="str">
            <v>E1703</v>
          </cell>
        </row>
        <row r="972">
          <cell r="F972" t="str">
            <v>E1704</v>
          </cell>
        </row>
        <row r="973">
          <cell r="F973" t="str">
            <v>E1704</v>
          </cell>
        </row>
        <row r="974">
          <cell r="F974" t="str">
            <v>E1704</v>
          </cell>
        </row>
        <row r="975">
          <cell r="F975" t="str">
            <v>E1801</v>
          </cell>
        </row>
        <row r="976">
          <cell r="F976" t="str">
            <v>E1802</v>
          </cell>
        </row>
        <row r="977">
          <cell r="F977" t="str">
            <v>E1802</v>
          </cell>
        </row>
        <row r="978">
          <cell r="F978" t="str">
            <v>E1802</v>
          </cell>
        </row>
        <row r="979">
          <cell r="F979" t="str">
            <v>E1802</v>
          </cell>
        </row>
        <row r="980">
          <cell r="F980" t="str">
            <v>E1802</v>
          </cell>
        </row>
        <row r="981">
          <cell r="F981" t="str">
            <v>E1803</v>
          </cell>
        </row>
        <row r="982">
          <cell r="F982" t="str">
            <v>E1803</v>
          </cell>
        </row>
        <row r="983">
          <cell r="F983" t="str">
            <v>E1804</v>
          </cell>
        </row>
        <row r="984">
          <cell r="F984" t="str">
            <v>E1804</v>
          </cell>
        </row>
        <row r="985">
          <cell r="F985" t="str">
            <v>E1804</v>
          </cell>
        </row>
        <row r="986">
          <cell r="F986" t="str">
            <v>E1901</v>
          </cell>
        </row>
        <row r="987">
          <cell r="F987" t="str">
            <v>E1901</v>
          </cell>
        </row>
        <row r="988">
          <cell r="F988" t="str">
            <v>E1902</v>
          </cell>
        </row>
        <row r="989">
          <cell r="F989" t="str">
            <v>E1902</v>
          </cell>
        </row>
        <row r="990">
          <cell r="F990" t="str">
            <v>E1903</v>
          </cell>
        </row>
        <row r="991">
          <cell r="F991" t="str">
            <v>E1904</v>
          </cell>
        </row>
        <row r="992">
          <cell r="F992" t="str">
            <v>E2001</v>
          </cell>
        </row>
        <row r="993">
          <cell r="F993" t="str">
            <v>E2001</v>
          </cell>
        </row>
        <row r="994">
          <cell r="F994" t="str">
            <v>E2002</v>
          </cell>
        </row>
        <row r="995">
          <cell r="F995" t="str">
            <v>E2002</v>
          </cell>
        </row>
        <row r="996">
          <cell r="F996" t="str">
            <v>E2002</v>
          </cell>
        </row>
        <row r="997">
          <cell r="F997" t="str">
            <v>E2003</v>
          </cell>
        </row>
        <row r="998">
          <cell r="F998" t="str">
            <v>E2003</v>
          </cell>
        </row>
        <row r="999">
          <cell r="F999" t="str">
            <v>E2004</v>
          </cell>
        </row>
        <row r="1000">
          <cell r="F1000" t="str">
            <v>E2004</v>
          </cell>
        </row>
        <row r="1001">
          <cell r="F1001" t="str">
            <v>E2004</v>
          </cell>
        </row>
        <row r="1002">
          <cell r="F1002" t="str">
            <v>E2101</v>
          </cell>
        </row>
        <row r="1003">
          <cell r="F1003" t="str">
            <v>E2101</v>
          </cell>
        </row>
        <row r="1004">
          <cell r="F1004" t="str">
            <v>E2101</v>
          </cell>
        </row>
        <row r="1005">
          <cell r="F1005" t="str">
            <v>E2102</v>
          </cell>
        </row>
        <row r="1006">
          <cell r="F1006" t="str">
            <v>E2102</v>
          </cell>
        </row>
        <row r="1007">
          <cell r="F1007" t="str">
            <v>E2102</v>
          </cell>
        </row>
        <row r="1008">
          <cell r="F1008" t="str">
            <v>E2103</v>
          </cell>
        </row>
        <row r="1009">
          <cell r="F1009" t="str">
            <v>E2103</v>
          </cell>
        </row>
        <row r="1010">
          <cell r="F1010" t="str">
            <v>E2103</v>
          </cell>
        </row>
        <row r="1011">
          <cell r="F1011" t="str">
            <v>E2104</v>
          </cell>
        </row>
        <row r="1012">
          <cell r="F1012" t="str">
            <v>E2104</v>
          </cell>
        </row>
        <row r="1013">
          <cell r="F1013" t="str">
            <v>E2104</v>
          </cell>
        </row>
        <row r="1014">
          <cell r="F1014" t="str">
            <v>E2104</v>
          </cell>
        </row>
        <row r="1015">
          <cell r="F1015" t="str">
            <v>E2104</v>
          </cell>
        </row>
        <row r="1016">
          <cell r="F1016" t="str">
            <v>E2201</v>
          </cell>
        </row>
        <row r="1017">
          <cell r="F1017" t="str">
            <v>E2401</v>
          </cell>
        </row>
        <row r="1018">
          <cell r="F1018" t="str">
            <v>E2401</v>
          </cell>
        </row>
        <row r="1019">
          <cell r="F1019" t="str">
            <v>E2401</v>
          </cell>
        </row>
        <row r="1020">
          <cell r="F1020" t="str">
            <v>E2402</v>
          </cell>
        </row>
        <row r="1021">
          <cell r="F1021" t="str">
            <v>E2402</v>
          </cell>
        </row>
        <row r="1022">
          <cell r="F1022" t="str">
            <v>E2501</v>
          </cell>
        </row>
        <row r="1023">
          <cell r="F1023" t="str">
            <v>E2501</v>
          </cell>
        </row>
        <row r="1024">
          <cell r="F1024" t="str">
            <v>E2502</v>
          </cell>
        </row>
        <row r="1025">
          <cell r="F1025" t="str">
            <v>E2502</v>
          </cell>
        </row>
        <row r="1026">
          <cell r="F1026" t="str">
            <v>E2502</v>
          </cell>
        </row>
        <row r="1027">
          <cell r="F1027" t="str">
            <v>E2502</v>
          </cell>
        </row>
        <row r="1028">
          <cell r="F1028" t="str">
            <v>E2601</v>
          </cell>
        </row>
        <row r="1029">
          <cell r="F1029" t="str">
            <v>E2602</v>
          </cell>
        </row>
        <row r="1030">
          <cell r="F1030" t="str">
            <v>E2602</v>
          </cell>
        </row>
        <row r="1031">
          <cell r="F1031" t="str">
            <v>E401</v>
          </cell>
        </row>
        <row r="1032">
          <cell r="F1032" t="str">
            <v>E401</v>
          </cell>
        </row>
        <row r="1033">
          <cell r="F1033" t="str">
            <v>E401</v>
          </cell>
        </row>
        <row r="1034">
          <cell r="F1034" t="str">
            <v>E402</v>
          </cell>
        </row>
        <row r="1035">
          <cell r="F1035" t="str">
            <v>E402</v>
          </cell>
        </row>
        <row r="1036">
          <cell r="F1036" t="str">
            <v>E402</v>
          </cell>
        </row>
        <row r="1037">
          <cell r="F1037" t="str">
            <v>E402</v>
          </cell>
        </row>
        <row r="1038">
          <cell r="F1038" t="str">
            <v>E402</v>
          </cell>
        </row>
        <row r="1039">
          <cell r="F1039" t="str">
            <v>E402</v>
          </cell>
        </row>
        <row r="1040">
          <cell r="F1040" t="str">
            <v>E501</v>
          </cell>
        </row>
        <row r="1041">
          <cell r="F1041" t="str">
            <v>E501</v>
          </cell>
        </row>
        <row r="1042">
          <cell r="F1042" t="str">
            <v>E501</v>
          </cell>
        </row>
        <row r="1043">
          <cell r="F1043" t="str">
            <v>E502</v>
          </cell>
        </row>
        <row r="1044">
          <cell r="F1044" t="str">
            <v>E502</v>
          </cell>
        </row>
        <row r="1045">
          <cell r="F1045" t="str">
            <v>E502</v>
          </cell>
        </row>
        <row r="1046">
          <cell r="F1046" t="str">
            <v>E502</v>
          </cell>
        </row>
        <row r="1047">
          <cell r="F1047" t="str">
            <v>E502</v>
          </cell>
        </row>
        <row r="1048">
          <cell r="F1048" t="str">
            <v>E502</v>
          </cell>
        </row>
        <row r="1049">
          <cell r="F1049" t="str">
            <v>E502</v>
          </cell>
        </row>
        <row r="1050">
          <cell r="F1050" t="str">
            <v>E503</v>
          </cell>
        </row>
        <row r="1051">
          <cell r="F1051" t="str">
            <v>E503</v>
          </cell>
        </row>
        <row r="1052">
          <cell r="F1052" t="str">
            <v>E503</v>
          </cell>
        </row>
        <row r="1053">
          <cell r="F1053" t="str">
            <v>E503</v>
          </cell>
        </row>
        <row r="1054">
          <cell r="F1054" t="str">
            <v>E503</v>
          </cell>
        </row>
        <row r="1055">
          <cell r="F1055" t="str">
            <v>E504</v>
          </cell>
        </row>
        <row r="1056">
          <cell r="F1056" t="str">
            <v>E601</v>
          </cell>
        </row>
        <row r="1057">
          <cell r="F1057" t="str">
            <v>E601</v>
          </cell>
        </row>
        <row r="1058">
          <cell r="F1058" t="str">
            <v>E601</v>
          </cell>
        </row>
        <row r="1059">
          <cell r="F1059" t="str">
            <v>E602</v>
          </cell>
        </row>
        <row r="1060">
          <cell r="F1060" t="str">
            <v>E603</v>
          </cell>
        </row>
        <row r="1061">
          <cell r="F1061" t="str">
            <v>E603</v>
          </cell>
        </row>
        <row r="1062">
          <cell r="F1062" t="str">
            <v>E604</v>
          </cell>
        </row>
        <row r="1063">
          <cell r="F1063" t="str">
            <v>E604</v>
          </cell>
        </row>
        <row r="1064">
          <cell r="F1064" t="str">
            <v>E604</v>
          </cell>
        </row>
        <row r="1065">
          <cell r="F1065" t="str">
            <v>E701</v>
          </cell>
        </row>
        <row r="1066">
          <cell r="F1066" t="str">
            <v>E701</v>
          </cell>
        </row>
        <row r="1067">
          <cell r="F1067" t="str">
            <v>E701</v>
          </cell>
        </row>
        <row r="1068">
          <cell r="F1068" t="str">
            <v>E701</v>
          </cell>
        </row>
        <row r="1069">
          <cell r="F1069" t="str">
            <v>E701</v>
          </cell>
        </row>
        <row r="1070">
          <cell r="F1070" t="str">
            <v>E701</v>
          </cell>
        </row>
        <row r="1071">
          <cell r="F1071" t="str">
            <v>E702</v>
          </cell>
        </row>
        <row r="1072">
          <cell r="F1072" t="str">
            <v>E703</v>
          </cell>
        </row>
        <row r="1073">
          <cell r="F1073" t="str">
            <v>E704</v>
          </cell>
        </row>
        <row r="1074">
          <cell r="F1074" t="str">
            <v>E704</v>
          </cell>
        </row>
        <row r="1075">
          <cell r="F1075" t="str">
            <v>E704</v>
          </cell>
        </row>
        <row r="1076">
          <cell r="F1076" t="str">
            <v>E802</v>
          </cell>
        </row>
        <row r="1077">
          <cell r="F1077" t="str">
            <v>E802</v>
          </cell>
        </row>
        <row r="1078">
          <cell r="F1078" t="str">
            <v>E802</v>
          </cell>
        </row>
        <row r="1079">
          <cell r="F1079" t="str">
            <v>E803</v>
          </cell>
        </row>
        <row r="1080">
          <cell r="F1080" t="str">
            <v>E803</v>
          </cell>
        </row>
        <row r="1081">
          <cell r="F1081" t="str">
            <v>E803</v>
          </cell>
        </row>
        <row r="1082">
          <cell r="F1082" t="str">
            <v>E803</v>
          </cell>
        </row>
        <row r="1083">
          <cell r="F1083" t="str">
            <v>E804</v>
          </cell>
        </row>
        <row r="1084">
          <cell r="F1084" t="str">
            <v>E804</v>
          </cell>
        </row>
        <row r="1085">
          <cell r="F1085" t="str">
            <v>E901</v>
          </cell>
        </row>
        <row r="1086">
          <cell r="F1086" t="str">
            <v>E901</v>
          </cell>
        </row>
        <row r="1087">
          <cell r="F1087" t="str">
            <v>E901</v>
          </cell>
        </row>
        <row r="1088">
          <cell r="F1088" t="str">
            <v>E901</v>
          </cell>
        </row>
        <row r="1089">
          <cell r="F1089" t="str">
            <v>E902</v>
          </cell>
        </row>
        <row r="1090">
          <cell r="F1090" t="str">
            <v>E902</v>
          </cell>
        </row>
        <row r="1091">
          <cell r="F1091" t="str">
            <v>E902</v>
          </cell>
        </row>
        <row r="1092">
          <cell r="F1092" t="str">
            <v>E902</v>
          </cell>
        </row>
        <row r="1093">
          <cell r="F1093" t="str">
            <v>E902</v>
          </cell>
        </row>
        <row r="1094">
          <cell r="F1094" t="str">
            <v>E903</v>
          </cell>
        </row>
        <row r="1095">
          <cell r="F1095" t="str">
            <v>E903</v>
          </cell>
        </row>
        <row r="1096">
          <cell r="F1096" t="str">
            <v>E904</v>
          </cell>
        </row>
        <row r="1097">
          <cell r="F1097" t="str">
            <v>E904</v>
          </cell>
        </row>
        <row r="1098">
          <cell r="F1098" t="str">
            <v>W1001</v>
          </cell>
        </row>
        <row r="1099">
          <cell r="F1099" t="str">
            <v>W1001</v>
          </cell>
        </row>
        <row r="1100">
          <cell r="F1100" t="str">
            <v>W1002</v>
          </cell>
        </row>
        <row r="1101">
          <cell r="F1101" t="str">
            <v>W1003</v>
          </cell>
        </row>
        <row r="1102">
          <cell r="F1102" t="str">
            <v>W1003</v>
          </cell>
        </row>
        <row r="1103">
          <cell r="F1103" t="str">
            <v>W1004</v>
          </cell>
        </row>
        <row r="1104">
          <cell r="F1104" t="str">
            <v>W1004</v>
          </cell>
        </row>
        <row r="1105">
          <cell r="F1105" t="str">
            <v>W1004</v>
          </cell>
        </row>
        <row r="1106">
          <cell r="F1106" t="str">
            <v>W1004</v>
          </cell>
        </row>
        <row r="1107">
          <cell r="F1107" t="str">
            <v>W1101</v>
          </cell>
        </row>
        <row r="1108">
          <cell r="F1108" t="str">
            <v>W1101</v>
          </cell>
        </row>
        <row r="1109">
          <cell r="F1109" t="str">
            <v>W1103</v>
          </cell>
        </row>
        <row r="1110">
          <cell r="F1110" t="str">
            <v>W1103</v>
          </cell>
        </row>
        <row r="1111">
          <cell r="F1111" t="str">
            <v>W1103</v>
          </cell>
        </row>
        <row r="1112">
          <cell r="F1112" t="str">
            <v>W1104</v>
          </cell>
        </row>
        <row r="1113">
          <cell r="F1113" t="str">
            <v>W1104</v>
          </cell>
        </row>
        <row r="1114">
          <cell r="F1114" t="str">
            <v>W1201</v>
          </cell>
        </row>
        <row r="1115">
          <cell r="F1115" t="str">
            <v>W1201</v>
          </cell>
        </row>
        <row r="1116">
          <cell r="F1116" t="str">
            <v>W1201</v>
          </cell>
        </row>
        <row r="1117">
          <cell r="F1117" t="str">
            <v>W1202+C404</v>
          </cell>
        </row>
        <row r="1118">
          <cell r="F1118" t="str">
            <v>W1203</v>
          </cell>
        </row>
        <row r="1119">
          <cell r="F1119" t="str">
            <v>W1203</v>
          </cell>
        </row>
        <row r="1120">
          <cell r="F1120" t="str">
            <v>W1203</v>
          </cell>
        </row>
        <row r="1121">
          <cell r="F1121" t="str">
            <v>W1204</v>
          </cell>
        </row>
        <row r="1122">
          <cell r="F1122" t="str">
            <v>W1204</v>
          </cell>
        </row>
        <row r="1123">
          <cell r="F1123" t="str">
            <v>W1301</v>
          </cell>
        </row>
        <row r="1124">
          <cell r="F1124" t="str">
            <v>W1301</v>
          </cell>
        </row>
        <row r="1125">
          <cell r="F1125" t="str">
            <v>W1301</v>
          </cell>
        </row>
        <row r="1126">
          <cell r="F1126" t="str">
            <v>W1301</v>
          </cell>
        </row>
        <row r="1127">
          <cell r="F1127" t="str">
            <v>W1301</v>
          </cell>
        </row>
        <row r="1128">
          <cell r="F1128" t="str">
            <v>W1302</v>
          </cell>
        </row>
        <row r="1129">
          <cell r="F1129" t="str">
            <v>W1302</v>
          </cell>
        </row>
        <row r="1130">
          <cell r="F1130" t="str">
            <v>W1302</v>
          </cell>
        </row>
        <row r="1131">
          <cell r="F1131" t="str">
            <v>W1303</v>
          </cell>
        </row>
        <row r="1132">
          <cell r="F1132" t="str">
            <v>W1303</v>
          </cell>
        </row>
        <row r="1133">
          <cell r="F1133" t="str">
            <v>W1304</v>
          </cell>
        </row>
        <row r="1134">
          <cell r="F1134" t="str">
            <v>W1401</v>
          </cell>
        </row>
        <row r="1135">
          <cell r="F1135" t="str">
            <v>W1401</v>
          </cell>
        </row>
        <row r="1136">
          <cell r="F1136" t="str">
            <v>W1401</v>
          </cell>
        </row>
        <row r="1137">
          <cell r="F1137" t="str">
            <v>W1402</v>
          </cell>
        </row>
        <row r="1138">
          <cell r="F1138" t="str">
            <v>W1403</v>
          </cell>
        </row>
        <row r="1139">
          <cell r="F1139" t="str">
            <v>W1403</v>
          </cell>
        </row>
        <row r="1140">
          <cell r="F1140" t="str">
            <v>W1403</v>
          </cell>
        </row>
        <row r="1141">
          <cell r="F1141" t="str">
            <v>W1403</v>
          </cell>
        </row>
        <row r="1142">
          <cell r="F1142" t="str">
            <v>W1404</v>
          </cell>
        </row>
        <row r="1143">
          <cell r="F1143" t="str">
            <v>W1404</v>
          </cell>
        </row>
        <row r="1144">
          <cell r="F1144" t="str">
            <v>W1404</v>
          </cell>
        </row>
        <row r="1145">
          <cell r="F1145" t="str">
            <v>W1501</v>
          </cell>
        </row>
        <row r="1146">
          <cell r="F1146" t="str">
            <v>W1501</v>
          </cell>
        </row>
        <row r="1147">
          <cell r="F1147" t="str">
            <v>W1501</v>
          </cell>
        </row>
        <row r="1148">
          <cell r="F1148" t="str">
            <v>W1502</v>
          </cell>
        </row>
        <row r="1149">
          <cell r="F1149" t="str">
            <v>W1502</v>
          </cell>
        </row>
        <row r="1150">
          <cell r="F1150" t="str">
            <v>W1502</v>
          </cell>
        </row>
        <row r="1151">
          <cell r="F1151" t="str">
            <v>W1502</v>
          </cell>
        </row>
        <row r="1152">
          <cell r="F1152" t="str">
            <v>W1502</v>
          </cell>
        </row>
        <row r="1153">
          <cell r="F1153" t="str">
            <v>W1503</v>
          </cell>
        </row>
        <row r="1154">
          <cell r="F1154" t="str">
            <v>W1503</v>
          </cell>
        </row>
        <row r="1155">
          <cell r="F1155" t="str">
            <v>W1504</v>
          </cell>
        </row>
        <row r="1156">
          <cell r="F1156" t="str">
            <v>W1504</v>
          </cell>
        </row>
        <row r="1157">
          <cell r="F1157" t="str">
            <v>W1504</v>
          </cell>
        </row>
        <row r="1158">
          <cell r="F1158" t="str">
            <v>W1601</v>
          </cell>
        </row>
        <row r="1159">
          <cell r="F1159" t="str">
            <v>W1601</v>
          </cell>
        </row>
        <row r="1160">
          <cell r="F1160" t="str">
            <v>W1601</v>
          </cell>
        </row>
        <row r="1161">
          <cell r="F1161" t="str">
            <v>W1601</v>
          </cell>
        </row>
        <row r="1162">
          <cell r="F1162" t="str">
            <v>W1601</v>
          </cell>
        </row>
        <row r="1163">
          <cell r="F1163" t="str">
            <v>W1601</v>
          </cell>
        </row>
        <row r="1164">
          <cell r="F1164" t="str">
            <v>W1601</v>
          </cell>
        </row>
        <row r="1165">
          <cell r="F1165" t="str">
            <v>W1602</v>
          </cell>
        </row>
        <row r="1166">
          <cell r="F1166" t="str">
            <v>W1603</v>
          </cell>
        </row>
        <row r="1167">
          <cell r="F1167" t="str">
            <v>W1603</v>
          </cell>
        </row>
        <row r="1168">
          <cell r="F1168" t="str">
            <v>W1603</v>
          </cell>
        </row>
        <row r="1169">
          <cell r="F1169" t="str">
            <v>W1603</v>
          </cell>
        </row>
        <row r="1170">
          <cell r="F1170" t="str">
            <v>W1604</v>
          </cell>
        </row>
        <row r="1171">
          <cell r="F1171" t="str">
            <v>W1701</v>
          </cell>
        </row>
        <row r="1172">
          <cell r="F1172" t="str">
            <v>W1701</v>
          </cell>
        </row>
        <row r="1173">
          <cell r="F1173" t="str">
            <v>W1701</v>
          </cell>
        </row>
        <row r="1174">
          <cell r="F1174" t="str">
            <v>W1702</v>
          </cell>
        </row>
        <row r="1175">
          <cell r="F1175" t="str">
            <v>W1702</v>
          </cell>
        </row>
        <row r="1176">
          <cell r="F1176" t="str">
            <v>W1702</v>
          </cell>
        </row>
        <row r="1177">
          <cell r="F1177" t="str">
            <v>W1703</v>
          </cell>
        </row>
        <row r="1178">
          <cell r="F1178" t="str">
            <v>W1703</v>
          </cell>
        </row>
        <row r="1179">
          <cell r="F1179" t="str">
            <v>W1703</v>
          </cell>
        </row>
        <row r="1180">
          <cell r="F1180" t="str">
            <v>W1704</v>
          </cell>
        </row>
        <row r="1181">
          <cell r="F1181" t="str">
            <v>W1704</v>
          </cell>
        </row>
        <row r="1182">
          <cell r="F1182" t="str">
            <v>W1704</v>
          </cell>
        </row>
        <row r="1183">
          <cell r="F1183" t="str">
            <v>W1704</v>
          </cell>
        </row>
        <row r="1184">
          <cell r="F1184" t="str">
            <v>W1704</v>
          </cell>
        </row>
        <row r="1185">
          <cell r="F1185" t="str">
            <v>W1704</v>
          </cell>
        </row>
        <row r="1186">
          <cell r="F1186" t="str">
            <v>W1801</v>
          </cell>
        </row>
        <row r="1187">
          <cell r="F1187" t="str">
            <v>W1801</v>
          </cell>
        </row>
        <row r="1188">
          <cell r="F1188" t="str">
            <v>W1802</v>
          </cell>
        </row>
        <row r="1189">
          <cell r="F1189" t="str">
            <v>W1802</v>
          </cell>
        </row>
        <row r="1190">
          <cell r="F1190" t="str">
            <v>W1802</v>
          </cell>
        </row>
        <row r="1191">
          <cell r="F1191" t="str">
            <v>W1803</v>
          </cell>
        </row>
        <row r="1192">
          <cell r="F1192" t="str">
            <v>W1803</v>
          </cell>
        </row>
        <row r="1193">
          <cell r="F1193" t="str">
            <v>W1803</v>
          </cell>
        </row>
        <row r="1194">
          <cell r="F1194" t="str">
            <v>W1804</v>
          </cell>
        </row>
        <row r="1195">
          <cell r="F1195" t="str">
            <v>W1804</v>
          </cell>
        </row>
        <row r="1196">
          <cell r="F1196" t="str">
            <v>W1804</v>
          </cell>
        </row>
        <row r="1197">
          <cell r="F1197" t="str">
            <v>W1901</v>
          </cell>
        </row>
        <row r="1198">
          <cell r="F1198" t="str">
            <v>W1901</v>
          </cell>
        </row>
        <row r="1199">
          <cell r="F1199" t="str">
            <v>W1902</v>
          </cell>
        </row>
        <row r="1200">
          <cell r="F1200" t="str">
            <v>W1902</v>
          </cell>
        </row>
        <row r="1201">
          <cell r="F1201" t="str">
            <v>W1902</v>
          </cell>
        </row>
        <row r="1202">
          <cell r="F1202" t="str">
            <v>W1902</v>
          </cell>
        </row>
        <row r="1203">
          <cell r="F1203" t="str">
            <v>W1902</v>
          </cell>
        </row>
        <row r="1204">
          <cell r="F1204" t="str">
            <v>W1903</v>
          </cell>
        </row>
        <row r="1205">
          <cell r="F1205" t="str">
            <v>W1903</v>
          </cell>
        </row>
        <row r="1206">
          <cell r="F1206" t="str">
            <v>W1903</v>
          </cell>
        </row>
        <row r="1207">
          <cell r="F1207" t="str">
            <v>W1903</v>
          </cell>
        </row>
        <row r="1208">
          <cell r="F1208" t="str">
            <v>W1903</v>
          </cell>
        </row>
        <row r="1209">
          <cell r="F1209" t="str">
            <v>W1903</v>
          </cell>
        </row>
        <row r="1210">
          <cell r="F1210" t="str">
            <v>W1903</v>
          </cell>
        </row>
        <row r="1211">
          <cell r="F1211" t="str">
            <v>W1903</v>
          </cell>
        </row>
        <row r="1212">
          <cell r="F1212" t="str">
            <v>W1904</v>
          </cell>
        </row>
        <row r="1213">
          <cell r="F1213" t="str">
            <v>W1904</v>
          </cell>
        </row>
        <row r="1214">
          <cell r="F1214" t="str">
            <v>W1904</v>
          </cell>
        </row>
        <row r="1215">
          <cell r="F1215" t="str">
            <v>W1904</v>
          </cell>
        </row>
        <row r="1216">
          <cell r="F1216" t="str">
            <v>W1904</v>
          </cell>
        </row>
        <row r="1217">
          <cell r="F1217" t="str">
            <v>W2001</v>
          </cell>
        </row>
        <row r="1218">
          <cell r="F1218" t="str">
            <v>W2001</v>
          </cell>
        </row>
        <row r="1219">
          <cell r="F1219" t="str">
            <v>W2001</v>
          </cell>
        </row>
        <row r="1220">
          <cell r="F1220" t="str">
            <v>W2002</v>
          </cell>
        </row>
        <row r="1221">
          <cell r="F1221" t="str">
            <v>W2002</v>
          </cell>
        </row>
        <row r="1222">
          <cell r="F1222" t="str">
            <v>W2002</v>
          </cell>
        </row>
        <row r="1223">
          <cell r="F1223" t="str">
            <v>W2003</v>
          </cell>
        </row>
        <row r="1224">
          <cell r="F1224" t="str">
            <v>W2004</v>
          </cell>
        </row>
        <row r="1225">
          <cell r="F1225" t="str">
            <v>W2101</v>
          </cell>
        </row>
        <row r="1226">
          <cell r="F1226" t="str">
            <v>W2101</v>
          </cell>
        </row>
        <row r="1227">
          <cell r="F1227" t="str">
            <v>W2101</v>
          </cell>
        </row>
        <row r="1228">
          <cell r="F1228" t="str">
            <v>W2102</v>
          </cell>
        </row>
        <row r="1229">
          <cell r="F1229" t="str">
            <v>W2102</v>
          </cell>
        </row>
        <row r="1230">
          <cell r="F1230" t="str">
            <v>W2102</v>
          </cell>
        </row>
        <row r="1231">
          <cell r="F1231" t="str">
            <v>W2102</v>
          </cell>
        </row>
        <row r="1232">
          <cell r="F1232" t="str">
            <v>W2103</v>
          </cell>
        </row>
        <row r="1233">
          <cell r="F1233" t="str">
            <v>W2104</v>
          </cell>
        </row>
        <row r="1234">
          <cell r="F1234" t="str">
            <v>W2201</v>
          </cell>
        </row>
        <row r="1235">
          <cell r="F1235" t="str">
            <v>W2201</v>
          </cell>
        </row>
        <row r="1236">
          <cell r="F1236" t="str">
            <v>W2202</v>
          </cell>
        </row>
        <row r="1237">
          <cell r="F1237" t="str">
            <v>W2202</v>
          </cell>
        </row>
        <row r="1238">
          <cell r="F1238" t="str">
            <v>W2202</v>
          </cell>
        </row>
        <row r="1239">
          <cell r="F1239" t="str">
            <v>W2202</v>
          </cell>
        </row>
        <row r="1240">
          <cell r="F1240" t="str">
            <v>W2501</v>
          </cell>
        </row>
        <row r="1241">
          <cell r="F1241" t="str">
            <v>W2601</v>
          </cell>
        </row>
        <row r="1242">
          <cell r="F1242" t="str">
            <v>W2601</v>
          </cell>
        </row>
        <row r="1243">
          <cell r="F1243" t="str">
            <v>W2601</v>
          </cell>
        </row>
        <row r="1244">
          <cell r="F1244" t="str">
            <v>W2602</v>
          </cell>
        </row>
        <row r="1245">
          <cell r="F1245" t="str">
            <v>W2602</v>
          </cell>
        </row>
        <row r="1246">
          <cell r="F1246" t="str">
            <v>W2602</v>
          </cell>
        </row>
        <row r="1247">
          <cell r="F1247" t="str">
            <v>W401</v>
          </cell>
        </row>
        <row r="1248">
          <cell r="F1248" t="str">
            <v>W401</v>
          </cell>
        </row>
        <row r="1249">
          <cell r="F1249" t="str">
            <v>W402</v>
          </cell>
        </row>
        <row r="1250">
          <cell r="F1250" t="str">
            <v>W402</v>
          </cell>
        </row>
        <row r="1251">
          <cell r="F1251" t="str">
            <v>W501</v>
          </cell>
        </row>
        <row r="1252">
          <cell r="F1252" t="str">
            <v>W502</v>
          </cell>
        </row>
        <row r="1253">
          <cell r="F1253" t="str">
            <v>W503</v>
          </cell>
        </row>
        <row r="1254">
          <cell r="F1254" t="str">
            <v>W503</v>
          </cell>
        </row>
        <row r="1255">
          <cell r="F1255" t="str">
            <v>W503</v>
          </cell>
        </row>
        <row r="1256">
          <cell r="F1256" t="str">
            <v>W504</v>
          </cell>
        </row>
        <row r="1257">
          <cell r="F1257" t="str">
            <v>W601</v>
          </cell>
        </row>
        <row r="1258">
          <cell r="F1258" t="str">
            <v>W601</v>
          </cell>
        </row>
        <row r="1259">
          <cell r="F1259" t="str">
            <v>W601</v>
          </cell>
        </row>
        <row r="1260">
          <cell r="F1260" t="str">
            <v>W601</v>
          </cell>
        </row>
        <row r="1261">
          <cell r="F1261" t="str">
            <v>W602</v>
          </cell>
        </row>
        <row r="1262">
          <cell r="F1262" t="str">
            <v>W602</v>
          </cell>
        </row>
        <row r="1263">
          <cell r="F1263" t="str">
            <v>W602</v>
          </cell>
        </row>
        <row r="1264">
          <cell r="F1264" t="str">
            <v>W603</v>
          </cell>
        </row>
        <row r="1265">
          <cell r="F1265" t="str">
            <v>W603</v>
          </cell>
        </row>
        <row r="1266">
          <cell r="F1266" t="str">
            <v>W603</v>
          </cell>
        </row>
        <row r="1267">
          <cell r="F1267" t="str">
            <v>W604</v>
          </cell>
        </row>
        <row r="1268">
          <cell r="F1268" t="str">
            <v>W604</v>
          </cell>
        </row>
        <row r="1269">
          <cell r="F1269" t="str">
            <v>W701</v>
          </cell>
        </row>
        <row r="1270">
          <cell r="F1270" t="str">
            <v>W701</v>
          </cell>
        </row>
        <row r="1271">
          <cell r="F1271" t="str">
            <v>W701</v>
          </cell>
        </row>
        <row r="1272">
          <cell r="F1272" t="str">
            <v>W702</v>
          </cell>
        </row>
        <row r="1273">
          <cell r="F1273" t="str">
            <v>W702</v>
          </cell>
        </row>
        <row r="1274">
          <cell r="F1274" t="str">
            <v>W702</v>
          </cell>
        </row>
        <row r="1275">
          <cell r="F1275" t="str">
            <v>W702</v>
          </cell>
        </row>
        <row r="1276">
          <cell r="F1276" t="str">
            <v>W703</v>
          </cell>
        </row>
        <row r="1277">
          <cell r="F1277" t="str">
            <v>W704</v>
          </cell>
        </row>
        <row r="1278">
          <cell r="F1278" t="str">
            <v>W704</v>
          </cell>
        </row>
        <row r="1279">
          <cell r="F1279" t="str">
            <v>W801</v>
          </cell>
        </row>
        <row r="1280">
          <cell r="F1280" t="str">
            <v>W801</v>
          </cell>
        </row>
        <row r="1281">
          <cell r="F1281" t="str">
            <v>W801</v>
          </cell>
        </row>
        <row r="1282">
          <cell r="F1282" t="str">
            <v>W802</v>
          </cell>
        </row>
        <row r="1283">
          <cell r="F1283" t="str">
            <v>W802</v>
          </cell>
        </row>
        <row r="1284">
          <cell r="F1284" t="str">
            <v>W803</v>
          </cell>
        </row>
        <row r="1285">
          <cell r="F1285" t="str">
            <v>W803</v>
          </cell>
        </row>
        <row r="1286">
          <cell r="F1286" t="str">
            <v>W803</v>
          </cell>
        </row>
        <row r="1287">
          <cell r="F1287" t="str">
            <v>W804</v>
          </cell>
        </row>
        <row r="1288">
          <cell r="F1288" t="str">
            <v>W804</v>
          </cell>
        </row>
        <row r="1289">
          <cell r="F1289" t="str">
            <v>W901</v>
          </cell>
        </row>
        <row r="1290">
          <cell r="F1290" t="str">
            <v>W901</v>
          </cell>
        </row>
        <row r="1291">
          <cell r="F1291" t="str">
            <v>W902</v>
          </cell>
        </row>
        <row r="1292">
          <cell r="F1292" t="str">
            <v>W902</v>
          </cell>
        </row>
        <row r="1293">
          <cell r="F1293" t="str">
            <v>W903</v>
          </cell>
        </row>
        <row r="1294">
          <cell r="F1294" t="str">
            <v>W903</v>
          </cell>
        </row>
        <row r="1295">
          <cell r="F1295" t="str">
            <v>W903</v>
          </cell>
        </row>
        <row r="1296">
          <cell r="F1296" t="str">
            <v>W903</v>
          </cell>
        </row>
        <row r="1297">
          <cell r="F1297" t="str">
            <v>W904</v>
          </cell>
        </row>
        <row r="1298">
          <cell r="F1298" t="str">
            <v>W904</v>
          </cell>
        </row>
        <row r="1299">
          <cell r="F1299" t="str">
            <v>W904</v>
          </cell>
        </row>
        <row r="1300">
          <cell r="F1300" t="str">
            <v>W904</v>
          </cell>
        </row>
        <row r="1301">
          <cell r="F1301" t="str">
            <v>W904</v>
          </cell>
        </row>
      </sheetData>
      <sheetData sheetId="3">
        <row r="17">
          <cell r="B17" t="str">
            <v>B1001</v>
          </cell>
        </row>
        <row r="18">
          <cell r="B18" t="str">
            <v>B1002</v>
          </cell>
        </row>
        <row r="19">
          <cell r="B19" t="str">
            <v>B1003</v>
          </cell>
        </row>
        <row r="20">
          <cell r="B20" t="str">
            <v>B1004</v>
          </cell>
        </row>
        <row r="21">
          <cell r="B21" t="str">
            <v>B1005</v>
          </cell>
        </row>
        <row r="22">
          <cell r="B22" t="str">
            <v>B1006</v>
          </cell>
        </row>
        <row r="23">
          <cell r="B23" t="str">
            <v>B101</v>
          </cell>
        </row>
        <row r="24">
          <cell r="B24" t="str">
            <v>B102</v>
          </cell>
        </row>
        <row r="25">
          <cell r="B25" t="str">
            <v>B103</v>
          </cell>
        </row>
        <row r="26">
          <cell r="B26" t="str">
            <v>B104</v>
          </cell>
        </row>
        <row r="27">
          <cell r="B27" t="str">
            <v>B105</v>
          </cell>
        </row>
        <row r="28">
          <cell r="B28" t="str">
            <v>B106</v>
          </cell>
        </row>
        <row r="29">
          <cell r="B29" t="str">
            <v>B107</v>
          </cell>
        </row>
        <row r="30">
          <cell r="B30" t="str">
            <v>B108</v>
          </cell>
        </row>
        <row r="31">
          <cell r="B31" t="str">
            <v>B109</v>
          </cell>
        </row>
        <row r="32">
          <cell r="B32" t="str">
            <v>B110</v>
          </cell>
        </row>
        <row r="33">
          <cell r="B33" t="str">
            <v>B111</v>
          </cell>
        </row>
        <row r="34">
          <cell r="B34" t="str">
            <v>B112</v>
          </cell>
        </row>
        <row r="35">
          <cell r="B35" t="str">
            <v>B113</v>
          </cell>
        </row>
        <row r="36">
          <cell r="B36" t="str">
            <v>B114</v>
          </cell>
        </row>
        <row r="37">
          <cell r="B37" t="str">
            <v>B115</v>
          </cell>
        </row>
        <row r="38">
          <cell r="B38" t="str">
            <v>B116</v>
          </cell>
        </row>
        <row r="39">
          <cell r="B39" t="str">
            <v>B117</v>
          </cell>
        </row>
        <row r="40">
          <cell r="B40" t="str">
            <v>B118</v>
          </cell>
        </row>
        <row r="41">
          <cell r="B41" t="str">
            <v>B119</v>
          </cell>
        </row>
        <row r="42">
          <cell r="B42" t="str">
            <v>B120</v>
          </cell>
        </row>
        <row r="43">
          <cell r="B43" t="str">
            <v>B121</v>
          </cell>
        </row>
        <row r="44">
          <cell r="B44" t="str">
            <v>B122</v>
          </cell>
        </row>
        <row r="45">
          <cell r="B45" t="str">
            <v>B201</v>
          </cell>
        </row>
        <row r="46">
          <cell r="B46" t="str">
            <v>B202</v>
          </cell>
        </row>
        <row r="47">
          <cell r="B47" t="str">
            <v>B203</v>
          </cell>
        </row>
        <row r="48">
          <cell r="B48" t="str">
            <v>B204</v>
          </cell>
        </row>
        <row r="49">
          <cell r="B49" t="str">
            <v>B205</v>
          </cell>
        </row>
        <row r="50">
          <cell r="B50" t="str">
            <v>B206</v>
          </cell>
        </row>
        <row r="51">
          <cell r="B51" t="str">
            <v>B207</v>
          </cell>
        </row>
        <row r="52">
          <cell r="B52" t="str">
            <v>B208</v>
          </cell>
        </row>
        <row r="53">
          <cell r="B53" t="str">
            <v>B209</v>
          </cell>
        </row>
        <row r="54">
          <cell r="B54" t="str">
            <v>B210</v>
          </cell>
        </row>
        <row r="55">
          <cell r="B55" t="str">
            <v>B211</v>
          </cell>
        </row>
        <row r="56">
          <cell r="B56" t="str">
            <v>B212</v>
          </cell>
        </row>
        <row r="57">
          <cell r="B57" t="str">
            <v>B213</v>
          </cell>
        </row>
        <row r="58">
          <cell r="B58" t="str">
            <v>B214</v>
          </cell>
        </row>
        <row r="59">
          <cell r="B59" t="str">
            <v>B215</v>
          </cell>
        </row>
        <row r="60">
          <cell r="B60" t="str">
            <v>B216</v>
          </cell>
        </row>
        <row r="61">
          <cell r="B61" t="str">
            <v>B217</v>
          </cell>
        </row>
        <row r="62">
          <cell r="B62" t="str">
            <v>B218</v>
          </cell>
        </row>
        <row r="63">
          <cell r="B63" t="str">
            <v>B219</v>
          </cell>
        </row>
        <row r="64">
          <cell r="B64" t="str">
            <v>B220</v>
          </cell>
        </row>
        <row r="65">
          <cell r="B65" t="str">
            <v>B221</v>
          </cell>
        </row>
        <row r="66">
          <cell r="B66" t="str">
            <v>B222</v>
          </cell>
        </row>
        <row r="67">
          <cell r="B67" t="str">
            <v>B223</v>
          </cell>
        </row>
        <row r="68">
          <cell r="B68" t="str">
            <v>B224</v>
          </cell>
        </row>
        <row r="69">
          <cell r="B69" t="str">
            <v>B301</v>
          </cell>
        </row>
        <row r="70">
          <cell r="B70" t="str">
            <v>B302</v>
          </cell>
        </row>
        <row r="71">
          <cell r="B71" t="str">
            <v>B303</v>
          </cell>
        </row>
        <row r="72">
          <cell r="B72" t="str">
            <v>B304</v>
          </cell>
        </row>
        <row r="73">
          <cell r="B73" t="str">
            <v>B305</v>
          </cell>
        </row>
        <row r="74">
          <cell r="B74" t="str">
            <v>B306</v>
          </cell>
        </row>
        <row r="75">
          <cell r="B75" t="str">
            <v>B307</v>
          </cell>
        </row>
        <row r="76">
          <cell r="B76" t="str">
            <v>B308</v>
          </cell>
        </row>
        <row r="77">
          <cell r="B77" t="str">
            <v>B309</v>
          </cell>
        </row>
        <row r="78">
          <cell r="B78" t="str">
            <v>B310</v>
          </cell>
        </row>
        <row r="79">
          <cell r="B79" t="str">
            <v>B311</v>
          </cell>
        </row>
        <row r="80">
          <cell r="B80" t="str">
            <v>B312</v>
          </cell>
        </row>
        <row r="81">
          <cell r="B81" t="str">
            <v>B313</v>
          </cell>
        </row>
        <row r="82">
          <cell r="B82" t="str">
            <v>B314</v>
          </cell>
        </row>
        <row r="83">
          <cell r="B83" t="str">
            <v>B315</v>
          </cell>
        </row>
        <row r="84">
          <cell r="B84" t="str">
            <v>B316</v>
          </cell>
        </row>
        <row r="85">
          <cell r="B85" t="str">
            <v>B317</v>
          </cell>
        </row>
        <row r="86">
          <cell r="B86" t="str">
            <v>B318</v>
          </cell>
        </row>
        <row r="87">
          <cell r="B87" t="str">
            <v>B319</v>
          </cell>
        </row>
        <row r="88">
          <cell r="B88" t="str">
            <v>B320</v>
          </cell>
        </row>
        <row r="89">
          <cell r="B89" t="str">
            <v>B321</v>
          </cell>
        </row>
        <row r="90">
          <cell r="B90" t="str">
            <v>B322</v>
          </cell>
        </row>
        <row r="91">
          <cell r="B91" t="str">
            <v>B323</v>
          </cell>
        </row>
        <row r="92">
          <cell r="B92" t="str">
            <v>B324</v>
          </cell>
        </row>
        <row r="93">
          <cell r="B93" t="str">
            <v>B401</v>
          </cell>
        </row>
        <row r="94">
          <cell r="B94" t="str">
            <v>B402</v>
          </cell>
        </row>
        <row r="95">
          <cell r="B95" t="str">
            <v>B403</v>
          </cell>
        </row>
        <row r="96">
          <cell r="B96" t="str">
            <v>B404</v>
          </cell>
        </row>
        <row r="97">
          <cell r="B97" t="str">
            <v>B405</v>
          </cell>
        </row>
        <row r="98">
          <cell r="B98" t="str">
            <v>B406</v>
          </cell>
        </row>
        <row r="99">
          <cell r="B99" t="str">
            <v>B407</v>
          </cell>
        </row>
        <row r="100">
          <cell r="B100" t="str">
            <v>B408</v>
          </cell>
        </row>
        <row r="101">
          <cell r="B101" t="str">
            <v>B409</v>
          </cell>
        </row>
        <row r="102">
          <cell r="B102" t="str">
            <v>B410</v>
          </cell>
        </row>
        <row r="103">
          <cell r="B103" t="str">
            <v>B411</v>
          </cell>
        </row>
        <row r="104">
          <cell r="B104" t="str">
            <v>B412</v>
          </cell>
        </row>
        <row r="105">
          <cell r="B105" t="str">
            <v>B413</v>
          </cell>
        </row>
        <row r="106">
          <cell r="B106" t="str">
            <v>B414</v>
          </cell>
        </row>
        <row r="107">
          <cell r="B107" t="str">
            <v>B415</v>
          </cell>
        </row>
        <row r="108">
          <cell r="B108" t="str">
            <v>B416</v>
          </cell>
        </row>
        <row r="109">
          <cell r="B109" t="str">
            <v>B417</v>
          </cell>
        </row>
        <row r="110">
          <cell r="B110" t="str">
            <v>B418</v>
          </cell>
        </row>
        <row r="111">
          <cell r="B111" t="str">
            <v>B419</v>
          </cell>
        </row>
        <row r="112">
          <cell r="B112" t="str">
            <v>B420</v>
          </cell>
        </row>
        <row r="113">
          <cell r="B113" t="str">
            <v>B421</v>
          </cell>
        </row>
        <row r="114">
          <cell r="B114" t="str">
            <v>B422</v>
          </cell>
        </row>
        <row r="115">
          <cell r="B115" t="str">
            <v>B423</v>
          </cell>
        </row>
        <row r="116">
          <cell r="B116" t="str">
            <v>B424</v>
          </cell>
        </row>
        <row r="117">
          <cell r="B117" t="str">
            <v>B501</v>
          </cell>
        </row>
        <row r="118">
          <cell r="B118" t="str">
            <v>B502</v>
          </cell>
        </row>
        <row r="119">
          <cell r="B119" t="str">
            <v>B503</v>
          </cell>
        </row>
        <row r="120">
          <cell r="B120" t="str">
            <v>B504</v>
          </cell>
        </row>
        <row r="121">
          <cell r="B121" t="str">
            <v>B505</v>
          </cell>
        </row>
        <row r="122">
          <cell r="B122" t="str">
            <v>B506</v>
          </cell>
        </row>
        <row r="123">
          <cell r="B123" t="str">
            <v>B507</v>
          </cell>
        </row>
        <row r="124">
          <cell r="B124" t="str">
            <v>B508</v>
          </cell>
        </row>
        <row r="125">
          <cell r="B125" t="str">
            <v>B509</v>
          </cell>
        </row>
        <row r="126">
          <cell r="B126" t="str">
            <v>B510</v>
          </cell>
        </row>
        <row r="127">
          <cell r="B127" t="str">
            <v>B511</v>
          </cell>
        </row>
        <row r="128">
          <cell r="B128" t="str">
            <v>B512</v>
          </cell>
        </row>
        <row r="129">
          <cell r="B129" t="str">
            <v>B513</v>
          </cell>
        </row>
        <row r="130">
          <cell r="B130" t="str">
            <v>B514</v>
          </cell>
        </row>
        <row r="131">
          <cell r="B131" t="str">
            <v>B515</v>
          </cell>
        </row>
        <row r="132">
          <cell r="B132" t="str">
            <v>B516</v>
          </cell>
        </row>
        <row r="133">
          <cell r="B133" t="str">
            <v>B517</v>
          </cell>
        </row>
        <row r="134">
          <cell r="B134" t="str">
            <v>B518</v>
          </cell>
        </row>
        <row r="135">
          <cell r="B135" t="str">
            <v>B519</v>
          </cell>
        </row>
        <row r="136">
          <cell r="B136" t="str">
            <v>B520</v>
          </cell>
        </row>
        <row r="137">
          <cell r="B137" t="str">
            <v>B521</v>
          </cell>
        </row>
        <row r="138">
          <cell r="B138" t="str">
            <v>B522</v>
          </cell>
        </row>
        <row r="139">
          <cell r="B139" t="str">
            <v>B523</v>
          </cell>
        </row>
        <row r="140">
          <cell r="B140" t="str">
            <v>B524</v>
          </cell>
        </row>
        <row r="141">
          <cell r="B141" t="str">
            <v>B601</v>
          </cell>
        </row>
        <row r="142">
          <cell r="B142" t="str">
            <v>B602</v>
          </cell>
        </row>
        <row r="143">
          <cell r="B143" t="str">
            <v>B603</v>
          </cell>
        </row>
        <row r="144">
          <cell r="B144" t="str">
            <v>B604</v>
          </cell>
        </row>
        <row r="145">
          <cell r="B145" t="str">
            <v>B605</v>
          </cell>
        </row>
        <row r="146">
          <cell r="B146" t="str">
            <v>B606</v>
          </cell>
        </row>
        <row r="147">
          <cell r="B147" t="str">
            <v>B607</v>
          </cell>
        </row>
        <row r="148">
          <cell r="B148" t="str">
            <v>B608</v>
          </cell>
        </row>
        <row r="149">
          <cell r="B149" t="str">
            <v>B609</v>
          </cell>
        </row>
        <row r="150">
          <cell r="B150" t="str">
            <v>B610</v>
          </cell>
        </row>
        <row r="151">
          <cell r="B151" t="str">
            <v>B611</v>
          </cell>
        </row>
        <row r="152">
          <cell r="B152" t="str">
            <v>B612</v>
          </cell>
        </row>
        <row r="153">
          <cell r="B153" t="str">
            <v>B613</v>
          </cell>
        </row>
        <row r="154">
          <cell r="B154" t="str">
            <v>B614</v>
          </cell>
        </row>
        <row r="155">
          <cell r="B155" t="str">
            <v>B615</v>
          </cell>
        </row>
        <row r="156">
          <cell r="B156" t="str">
            <v>B616</v>
          </cell>
        </row>
        <row r="157">
          <cell r="B157" t="str">
            <v>B617</v>
          </cell>
        </row>
        <row r="158">
          <cell r="B158" t="str">
            <v>B618</v>
          </cell>
        </row>
        <row r="159">
          <cell r="B159" t="str">
            <v>B619</v>
          </cell>
        </row>
        <row r="160">
          <cell r="B160" t="str">
            <v>B620</v>
          </cell>
        </row>
        <row r="161">
          <cell r="B161" t="str">
            <v>B621</v>
          </cell>
        </row>
        <row r="162">
          <cell r="B162" t="str">
            <v>B622</v>
          </cell>
        </row>
        <row r="163">
          <cell r="B163" t="str">
            <v>B623</v>
          </cell>
        </row>
        <row r="164">
          <cell r="B164" t="str">
            <v>B624</v>
          </cell>
        </row>
        <row r="165">
          <cell r="B165" t="str">
            <v>B701</v>
          </cell>
        </row>
        <row r="166">
          <cell r="B166" t="str">
            <v>B702</v>
          </cell>
        </row>
        <row r="167">
          <cell r="B167" t="str">
            <v>B703</v>
          </cell>
        </row>
        <row r="168">
          <cell r="B168" t="str">
            <v>B704</v>
          </cell>
        </row>
        <row r="169">
          <cell r="B169" t="str">
            <v>B705</v>
          </cell>
        </row>
        <row r="170">
          <cell r="B170" t="str">
            <v>B706</v>
          </cell>
        </row>
        <row r="171">
          <cell r="B171" t="str">
            <v>B801</v>
          </cell>
        </row>
        <row r="172">
          <cell r="B172" t="str">
            <v>B802</v>
          </cell>
        </row>
        <row r="173">
          <cell r="B173" t="str">
            <v>B803</v>
          </cell>
        </row>
        <row r="174">
          <cell r="B174" t="str">
            <v>B804</v>
          </cell>
        </row>
        <row r="175">
          <cell r="B175" t="str">
            <v>B805</v>
          </cell>
        </row>
        <row r="176">
          <cell r="B176" t="str">
            <v>B806</v>
          </cell>
        </row>
        <row r="177">
          <cell r="B177" t="str">
            <v>B901</v>
          </cell>
        </row>
        <row r="178">
          <cell r="B178" t="str">
            <v>B902</v>
          </cell>
        </row>
        <row r="179">
          <cell r="B179" t="str">
            <v>B903</v>
          </cell>
        </row>
        <row r="180">
          <cell r="B180" t="str">
            <v>B904</v>
          </cell>
        </row>
        <row r="181">
          <cell r="B181" t="str">
            <v>B905</v>
          </cell>
        </row>
        <row r="182">
          <cell r="B182" t="str">
            <v>B906</v>
          </cell>
        </row>
        <row r="183">
          <cell r="B183" t="str">
            <v>C1001</v>
          </cell>
        </row>
        <row r="184">
          <cell r="B184" t="str">
            <v>C1002</v>
          </cell>
        </row>
        <row r="185">
          <cell r="B185" t="str">
            <v>C1003</v>
          </cell>
        </row>
        <row r="186">
          <cell r="B186" t="str">
            <v>C1004</v>
          </cell>
        </row>
        <row r="187">
          <cell r="B187" t="str">
            <v>C101</v>
          </cell>
        </row>
        <row r="188">
          <cell r="B188" t="str">
            <v>C102</v>
          </cell>
        </row>
        <row r="189">
          <cell r="B189" t="str">
            <v>C103</v>
          </cell>
        </row>
        <row r="190">
          <cell r="B190" t="str">
            <v>C104</v>
          </cell>
        </row>
        <row r="191">
          <cell r="B191" t="str">
            <v>C105</v>
          </cell>
        </row>
        <row r="192">
          <cell r="B192" t="str">
            <v>C106</v>
          </cell>
        </row>
        <row r="193">
          <cell r="B193" t="str">
            <v>C107</v>
          </cell>
        </row>
        <row r="194">
          <cell r="B194" t="str">
            <v>C108</v>
          </cell>
        </row>
        <row r="195">
          <cell r="B195" t="str">
            <v>C109</v>
          </cell>
        </row>
        <row r="196">
          <cell r="B196" t="str">
            <v>C110</v>
          </cell>
        </row>
        <row r="197">
          <cell r="B197" t="str">
            <v>C111</v>
          </cell>
        </row>
        <row r="198">
          <cell r="B198" t="str">
            <v>C112</v>
          </cell>
        </row>
        <row r="199">
          <cell r="B199" t="str">
            <v>C113</v>
          </cell>
        </row>
        <row r="200">
          <cell r="B200" t="str">
            <v>C114</v>
          </cell>
        </row>
        <row r="201">
          <cell r="B201" t="str">
            <v>C115</v>
          </cell>
        </row>
        <row r="202">
          <cell r="B202" t="str">
            <v>C116</v>
          </cell>
        </row>
        <row r="203">
          <cell r="B203" t="str">
            <v>C117</v>
          </cell>
        </row>
        <row r="204">
          <cell r="B204" t="str">
            <v>C201</v>
          </cell>
        </row>
        <row r="205">
          <cell r="B205" t="str">
            <v>C202</v>
          </cell>
        </row>
        <row r="206">
          <cell r="B206" t="str">
            <v>C203</v>
          </cell>
        </row>
        <row r="207">
          <cell r="B207" t="str">
            <v>C204</v>
          </cell>
        </row>
        <row r="208">
          <cell r="B208" t="str">
            <v>C205</v>
          </cell>
        </row>
        <row r="209">
          <cell r="B209" t="str">
            <v>C206</v>
          </cell>
        </row>
        <row r="210">
          <cell r="B210" t="str">
            <v>C207</v>
          </cell>
        </row>
        <row r="211">
          <cell r="B211" t="str">
            <v>C208</v>
          </cell>
        </row>
        <row r="212">
          <cell r="B212" t="str">
            <v>C209</v>
          </cell>
        </row>
        <row r="213">
          <cell r="B213" t="str">
            <v>C210</v>
          </cell>
        </row>
        <row r="214">
          <cell r="B214" t="str">
            <v>C211</v>
          </cell>
        </row>
        <row r="215">
          <cell r="B215" t="str">
            <v>C212</v>
          </cell>
        </row>
        <row r="216">
          <cell r="B216" t="str">
            <v>C213</v>
          </cell>
        </row>
        <row r="217">
          <cell r="B217" t="str">
            <v>C214</v>
          </cell>
        </row>
        <row r="218">
          <cell r="B218" t="str">
            <v>C215</v>
          </cell>
        </row>
        <row r="219">
          <cell r="B219" t="str">
            <v>C216</v>
          </cell>
        </row>
        <row r="220">
          <cell r="B220" t="str">
            <v>C217</v>
          </cell>
        </row>
        <row r="221">
          <cell r="B221" t="str">
            <v>C218</v>
          </cell>
        </row>
        <row r="222">
          <cell r="B222" t="str">
            <v>C301</v>
          </cell>
        </row>
        <row r="223">
          <cell r="B223" t="str">
            <v>C302</v>
          </cell>
        </row>
        <row r="224">
          <cell r="B224" t="str">
            <v>C303</v>
          </cell>
        </row>
        <row r="225">
          <cell r="B225" t="str">
            <v>C304</v>
          </cell>
        </row>
        <row r="226">
          <cell r="B226" t="str">
            <v>C305</v>
          </cell>
        </row>
        <row r="227">
          <cell r="B227" t="str">
            <v>C306</v>
          </cell>
        </row>
        <row r="228">
          <cell r="B228" t="str">
            <v>C307</v>
          </cell>
        </row>
        <row r="229">
          <cell r="B229" t="str">
            <v>C308</v>
          </cell>
        </row>
        <row r="230">
          <cell r="B230" t="str">
            <v>C309</v>
          </cell>
        </row>
        <row r="231">
          <cell r="B231" t="str">
            <v>C310</v>
          </cell>
        </row>
        <row r="232">
          <cell r="B232" t="str">
            <v>C311</v>
          </cell>
        </row>
        <row r="233">
          <cell r="B233" t="str">
            <v>C312</v>
          </cell>
        </row>
        <row r="234">
          <cell r="B234" t="str">
            <v>C313</v>
          </cell>
        </row>
        <row r="235">
          <cell r="B235" t="str">
            <v>C314</v>
          </cell>
        </row>
        <row r="236">
          <cell r="B236" t="str">
            <v>C315</v>
          </cell>
        </row>
        <row r="237">
          <cell r="B237" t="str">
            <v>C316</v>
          </cell>
        </row>
        <row r="238">
          <cell r="B238" t="str">
            <v>C317</v>
          </cell>
        </row>
        <row r="239">
          <cell r="B239" t="str">
            <v>C318</v>
          </cell>
        </row>
        <row r="240">
          <cell r="B240" t="str">
            <v>C401</v>
          </cell>
        </row>
        <row r="241">
          <cell r="B241" t="str">
            <v>C402</v>
          </cell>
        </row>
        <row r="242">
          <cell r="B242" t="str">
            <v>C403</v>
          </cell>
        </row>
        <row r="243">
          <cell r="B243" t="str">
            <v>C404</v>
          </cell>
        </row>
        <row r="244">
          <cell r="B244" t="str">
            <v>C405</v>
          </cell>
        </row>
        <row r="245">
          <cell r="B245" t="str">
            <v>C406</v>
          </cell>
        </row>
        <row r="246">
          <cell r="B246" t="str">
            <v>C407</v>
          </cell>
        </row>
        <row r="247">
          <cell r="B247" t="str">
            <v>C408</v>
          </cell>
        </row>
        <row r="248">
          <cell r="B248" t="str">
            <v>C409</v>
          </cell>
        </row>
        <row r="249">
          <cell r="B249" t="str">
            <v>C410</v>
          </cell>
        </row>
        <row r="250">
          <cell r="B250" t="str">
            <v>C411</v>
          </cell>
        </row>
        <row r="251">
          <cell r="B251" t="str">
            <v>C412</v>
          </cell>
        </row>
        <row r="252">
          <cell r="B252" t="str">
            <v>C413</v>
          </cell>
        </row>
        <row r="253">
          <cell r="B253" t="str">
            <v>C414</v>
          </cell>
        </row>
        <row r="254">
          <cell r="B254" t="str">
            <v>C415</v>
          </cell>
        </row>
        <row r="255">
          <cell r="B255" t="str">
            <v>C416</v>
          </cell>
        </row>
        <row r="256">
          <cell r="B256" t="str">
            <v>C417</v>
          </cell>
        </row>
        <row r="257">
          <cell r="B257" t="str">
            <v>C418</v>
          </cell>
        </row>
        <row r="258">
          <cell r="B258" t="str">
            <v>C501</v>
          </cell>
        </row>
        <row r="259">
          <cell r="B259" t="str">
            <v>C502</v>
          </cell>
        </row>
        <row r="260">
          <cell r="B260" t="str">
            <v>C503</v>
          </cell>
        </row>
        <row r="261">
          <cell r="B261" t="str">
            <v>C504</v>
          </cell>
        </row>
        <row r="262">
          <cell r="B262" t="str">
            <v>C505</v>
          </cell>
        </row>
        <row r="263">
          <cell r="B263" t="str">
            <v>C506</v>
          </cell>
        </row>
        <row r="264">
          <cell r="B264" t="str">
            <v>C507</v>
          </cell>
        </row>
        <row r="265">
          <cell r="B265" t="str">
            <v>C508</v>
          </cell>
        </row>
        <row r="266">
          <cell r="B266" t="str">
            <v>C509</v>
          </cell>
        </row>
        <row r="267">
          <cell r="B267" t="str">
            <v>C510</v>
          </cell>
        </row>
        <row r="268">
          <cell r="B268" t="str">
            <v>C511</v>
          </cell>
        </row>
        <row r="269">
          <cell r="B269" t="str">
            <v>C512</v>
          </cell>
        </row>
        <row r="270">
          <cell r="B270" t="str">
            <v>C513</v>
          </cell>
        </row>
        <row r="271">
          <cell r="B271" t="str">
            <v>C514</v>
          </cell>
        </row>
        <row r="272">
          <cell r="B272" t="str">
            <v>C515</v>
          </cell>
        </row>
        <row r="273">
          <cell r="B273" t="str">
            <v>C516</v>
          </cell>
        </row>
        <row r="274">
          <cell r="B274" t="str">
            <v>C517</v>
          </cell>
        </row>
        <row r="275">
          <cell r="B275" t="str">
            <v>C518</v>
          </cell>
        </row>
        <row r="276">
          <cell r="B276" t="str">
            <v>C601</v>
          </cell>
        </row>
        <row r="277">
          <cell r="B277" t="str">
            <v>C602</v>
          </cell>
        </row>
        <row r="278">
          <cell r="B278" t="str">
            <v>C603</v>
          </cell>
        </row>
        <row r="279">
          <cell r="B279" t="str">
            <v>C604</v>
          </cell>
        </row>
        <row r="280">
          <cell r="B280" t="str">
            <v>C605</v>
          </cell>
        </row>
        <row r="281">
          <cell r="B281" t="str">
            <v>C606</v>
          </cell>
        </row>
        <row r="282">
          <cell r="B282" t="str">
            <v>C607</v>
          </cell>
        </row>
        <row r="283">
          <cell r="B283" t="str">
            <v>C608</v>
          </cell>
        </row>
        <row r="284">
          <cell r="B284" t="str">
            <v>C609</v>
          </cell>
        </row>
        <row r="285">
          <cell r="B285" t="str">
            <v>C610</v>
          </cell>
        </row>
        <row r="286">
          <cell r="B286" t="str">
            <v>C611</v>
          </cell>
        </row>
        <row r="287">
          <cell r="B287" t="str">
            <v>C612</v>
          </cell>
        </row>
        <row r="288">
          <cell r="B288" t="str">
            <v>C613</v>
          </cell>
        </row>
        <row r="289">
          <cell r="B289" t="str">
            <v>C614</v>
          </cell>
        </row>
        <row r="290">
          <cell r="B290" t="str">
            <v>C615</v>
          </cell>
        </row>
        <row r="291">
          <cell r="B291" t="str">
            <v>C616</v>
          </cell>
        </row>
        <row r="292">
          <cell r="B292" t="str">
            <v>C617</v>
          </cell>
        </row>
        <row r="293">
          <cell r="B293" t="str">
            <v>C618</v>
          </cell>
        </row>
        <row r="294">
          <cell r="B294" t="str">
            <v>C701</v>
          </cell>
        </row>
        <row r="295">
          <cell r="B295" t="str">
            <v>C702</v>
          </cell>
        </row>
        <row r="296">
          <cell r="B296" t="str">
            <v>C703</v>
          </cell>
        </row>
        <row r="297">
          <cell r="B297" t="str">
            <v>C704</v>
          </cell>
        </row>
        <row r="298">
          <cell r="B298" t="str">
            <v>C801</v>
          </cell>
        </row>
        <row r="299">
          <cell r="B299" t="str">
            <v>C802</v>
          </cell>
        </row>
        <row r="300">
          <cell r="B300" t="str">
            <v>C803</v>
          </cell>
        </row>
        <row r="301">
          <cell r="B301" t="str">
            <v>C804</v>
          </cell>
        </row>
        <row r="302">
          <cell r="B302" t="str">
            <v>C901</v>
          </cell>
        </row>
        <row r="303">
          <cell r="B303" t="str">
            <v>C902</v>
          </cell>
        </row>
        <row r="304">
          <cell r="B304" t="str">
            <v>C903</v>
          </cell>
        </row>
        <row r="305">
          <cell r="B305" t="str">
            <v>C904</v>
          </cell>
        </row>
        <row r="306">
          <cell r="B306" t="str">
            <v>E1001</v>
          </cell>
        </row>
        <row r="307">
          <cell r="B307" t="str">
            <v>E1002</v>
          </cell>
        </row>
        <row r="308">
          <cell r="B308" t="str">
            <v>E1003</v>
          </cell>
        </row>
        <row r="309">
          <cell r="B309" t="str">
            <v>E1004</v>
          </cell>
        </row>
        <row r="310">
          <cell r="B310" t="str">
            <v>E1101</v>
          </cell>
        </row>
        <row r="311">
          <cell r="B311" t="str">
            <v>E1102</v>
          </cell>
        </row>
        <row r="312">
          <cell r="B312" t="str">
            <v>E1103</v>
          </cell>
        </row>
        <row r="313">
          <cell r="B313" t="str">
            <v>E1104</v>
          </cell>
        </row>
        <row r="314">
          <cell r="B314" t="str">
            <v>E1201</v>
          </cell>
        </row>
        <row r="315">
          <cell r="B315" t="str">
            <v>E1202</v>
          </cell>
        </row>
        <row r="316">
          <cell r="B316" t="str">
            <v>E1203</v>
          </cell>
        </row>
        <row r="317">
          <cell r="B317" t="str">
            <v>E1204</v>
          </cell>
        </row>
        <row r="318">
          <cell r="B318" t="str">
            <v>E1301</v>
          </cell>
        </row>
        <row r="319">
          <cell r="B319" t="str">
            <v>E1302</v>
          </cell>
        </row>
        <row r="320">
          <cell r="B320" t="str">
            <v>E1303</v>
          </cell>
        </row>
        <row r="321">
          <cell r="B321" t="str">
            <v>E1304</v>
          </cell>
        </row>
        <row r="322">
          <cell r="B322" t="str">
            <v>E1401</v>
          </cell>
        </row>
        <row r="323">
          <cell r="B323" t="str">
            <v>E1402</v>
          </cell>
        </row>
        <row r="324">
          <cell r="B324" t="str">
            <v>E1403</v>
          </cell>
        </row>
        <row r="325">
          <cell r="B325" t="str">
            <v>E1404</v>
          </cell>
        </row>
        <row r="326">
          <cell r="B326" t="str">
            <v>E1501</v>
          </cell>
        </row>
        <row r="327">
          <cell r="B327" t="str">
            <v>E1502</v>
          </cell>
        </row>
        <row r="328">
          <cell r="B328" t="str">
            <v>E1503</v>
          </cell>
        </row>
        <row r="329">
          <cell r="B329" t="str">
            <v>E1504</v>
          </cell>
        </row>
        <row r="330">
          <cell r="B330" t="str">
            <v>E1601</v>
          </cell>
        </row>
        <row r="331">
          <cell r="B331" t="str">
            <v>E1602</v>
          </cell>
        </row>
        <row r="332">
          <cell r="B332" t="str">
            <v>E1603</v>
          </cell>
        </row>
        <row r="333">
          <cell r="B333" t="str">
            <v>E1604</v>
          </cell>
        </row>
        <row r="334">
          <cell r="B334" t="str">
            <v>E1701</v>
          </cell>
        </row>
        <row r="335">
          <cell r="B335" t="str">
            <v>E1702</v>
          </cell>
        </row>
        <row r="336">
          <cell r="B336" t="str">
            <v>E1703</v>
          </cell>
        </row>
        <row r="337">
          <cell r="B337" t="str">
            <v>E1704</v>
          </cell>
        </row>
        <row r="338">
          <cell r="B338" t="str">
            <v>E1801</v>
          </cell>
        </row>
        <row r="339">
          <cell r="B339" t="str">
            <v>E1802</v>
          </cell>
        </row>
        <row r="340">
          <cell r="B340" t="str">
            <v>E1803</v>
          </cell>
        </row>
        <row r="341">
          <cell r="B341" t="str">
            <v>E1804</v>
          </cell>
        </row>
        <row r="342">
          <cell r="B342" t="str">
            <v>E1901</v>
          </cell>
        </row>
        <row r="343">
          <cell r="B343" t="str">
            <v>E1902</v>
          </cell>
        </row>
        <row r="344">
          <cell r="B344" t="str">
            <v>E1903</v>
          </cell>
        </row>
        <row r="345">
          <cell r="B345" t="str">
            <v>E1904</v>
          </cell>
        </row>
        <row r="346">
          <cell r="B346" t="str">
            <v>E2001</v>
          </cell>
        </row>
        <row r="347">
          <cell r="B347" t="str">
            <v>E2002</v>
          </cell>
        </row>
        <row r="348">
          <cell r="B348" t="str">
            <v>E2003</v>
          </cell>
        </row>
        <row r="349">
          <cell r="B349" t="str">
            <v>E2004</v>
          </cell>
        </row>
        <row r="350">
          <cell r="B350" t="str">
            <v>E2101</v>
          </cell>
        </row>
        <row r="351">
          <cell r="B351" t="str">
            <v>E2102</v>
          </cell>
        </row>
        <row r="352">
          <cell r="B352" t="str">
            <v>E2103</v>
          </cell>
        </row>
        <row r="353">
          <cell r="B353" t="str">
            <v>E2104</v>
          </cell>
        </row>
        <row r="354">
          <cell r="B354" t="str">
            <v>E2201</v>
          </cell>
        </row>
        <row r="355">
          <cell r="B355" t="str">
            <v>E2202</v>
          </cell>
        </row>
        <row r="356">
          <cell r="B356" t="str">
            <v>E2301</v>
          </cell>
        </row>
        <row r="357">
          <cell r="B357" t="str">
            <v>E2302</v>
          </cell>
        </row>
        <row r="358">
          <cell r="B358" t="str">
            <v>E2401</v>
          </cell>
        </row>
        <row r="359">
          <cell r="B359" t="str">
            <v>E2402</v>
          </cell>
        </row>
        <row r="360">
          <cell r="B360" t="str">
            <v>E2501</v>
          </cell>
        </row>
        <row r="361">
          <cell r="B361" t="str">
            <v>E2502</v>
          </cell>
        </row>
        <row r="362">
          <cell r="B362" t="str">
            <v>E2601</v>
          </cell>
        </row>
        <row r="363">
          <cell r="B363" t="str">
            <v>E2602</v>
          </cell>
        </row>
        <row r="364">
          <cell r="B364" t="str">
            <v>E401</v>
          </cell>
        </row>
        <row r="365">
          <cell r="B365" t="str">
            <v>E402</v>
          </cell>
        </row>
        <row r="366">
          <cell r="B366" t="str">
            <v>E501</v>
          </cell>
        </row>
        <row r="367">
          <cell r="B367" t="str">
            <v>E502</v>
          </cell>
        </row>
        <row r="368">
          <cell r="B368" t="str">
            <v>E503</v>
          </cell>
        </row>
        <row r="369">
          <cell r="B369" t="str">
            <v>E504</v>
          </cell>
        </row>
        <row r="370">
          <cell r="B370" t="str">
            <v>E601</v>
          </cell>
        </row>
        <row r="371">
          <cell r="B371" t="str">
            <v>E602</v>
          </cell>
        </row>
        <row r="372">
          <cell r="B372" t="str">
            <v>E603</v>
          </cell>
        </row>
        <row r="373">
          <cell r="B373" t="str">
            <v>E604</v>
          </cell>
        </row>
        <row r="374">
          <cell r="B374" t="str">
            <v>E701</v>
          </cell>
        </row>
        <row r="375">
          <cell r="B375" t="str">
            <v>E702</v>
          </cell>
        </row>
        <row r="376">
          <cell r="B376" t="str">
            <v>E703</v>
          </cell>
        </row>
        <row r="377">
          <cell r="B377" t="str">
            <v>E704</v>
          </cell>
        </row>
        <row r="378">
          <cell r="B378" t="str">
            <v>E801</v>
          </cell>
        </row>
        <row r="379">
          <cell r="B379" t="str">
            <v>E802</v>
          </cell>
        </row>
        <row r="380">
          <cell r="B380" t="str">
            <v>E803</v>
          </cell>
        </row>
        <row r="381">
          <cell r="B381" t="str">
            <v>E804</v>
          </cell>
        </row>
        <row r="382">
          <cell r="B382" t="str">
            <v>E901</v>
          </cell>
        </row>
        <row r="383">
          <cell r="B383" t="str">
            <v>E902</v>
          </cell>
        </row>
        <row r="384">
          <cell r="B384" t="str">
            <v>E903</v>
          </cell>
        </row>
        <row r="385">
          <cell r="B385" t="str">
            <v>E904</v>
          </cell>
        </row>
        <row r="386">
          <cell r="B386" t="str">
            <v>W1001</v>
          </cell>
        </row>
        <row r="387">
          <cell r="B387" t="str">
            <v>W1002</v>
          </cell>
        </row>
        <row r="388">
          <cell r="B388" t="str">
            <v>W1003</v>
          </cell>
        </row>
        <row r="389">
          <cell r="B389" t="str">
            <v>W1004</v>
          </cell>
        </row>
        <row r="390">
          <cell r="B390" t="str">
            <v>W1101</v>
          </cell>
        </row>
        <row r="391">
          <cell r="B391" t="str">
            <v>W1102</v>
          </cell>
        </row>
        <row r="392">
          <cell r="B392" t="str">
            <v>W1103</v>
          </cell>
        </row>
        <row r="393">
          <cell r="B393" t="str">
            <v>W1104</v>
          </cell>
        </row>
        <row r="394">
          <cell r="B394" t="str">
            <v>W1201</v>
          </cell>
        </row>
        <row r="395">
          <cell r="B395" t="str">
            <v>W1202</v>
          </cell>
        </row>
        <row r="396">
          <cell r="B396" t="str">
            <v>W1203</v>
          </cell>
        </row>
        <row r="397">
          <cell r="B397" t="str">
            <v>W1204</v>
          </cell>
        </row>
        <row r="398">
          <cell r="B398" t="str">
            <v>W1301</v>
          </cell>
        </row>
        <row r="399">
          <cell r="B399" t="str">
            <v>W1302</v>
          </cell>
        </row>
        <row r="400">
          <cell r="B400" t="str">
            <v>W1303</v>
          </cell>
        </row>
        <row r="401">
          <cell r="B401" t="str">
            <v>W1304</v>
          </cell>
        </row>
        <row r="402">
          <cell r="B402" t="str">
            <v>W1401</v>
          </cell>
        </row>
        <row r="403">
          <cell r="B403" t="str">
            <v>W1402</v>
          </cell>
        </row>
        <row r="404">
          <cell r="B404" t="str">
            <v>W1403</v>
          </cell>
        </row>
        <row r="405">
          <cell r="B405" t="str">
            <v>W1404</v>
          </cell>
        </row>
        <row r="406">
          <cell r="B406" t="str">
            <v>W1501</v>
          </cell>
        </row>
        <row r="407">
          <cell r="B407" t="str">
            <v>W1502</v>
          </cell>
        </row>
        <row r="408">
          <cell r="B408" t="str">
            <v>W1503</v>
          </cell>
        </row>
        <row r="409">
          <cell r="B409" t="str">
            <v>W1504</v>
          </cell>
        </row>
        <row r="410">
          <cell r="B410" t="str">
            <v>W1601</v>
          </cell>
        </row>
        <row r="411">
          <cell r="B411" t="str">
            <v>W1602</v>
          </cell>
        </row>
        <row r="412">
          <cell r="B412" t="str">
            <v>W1603</v>
          </cell>
        </row>
        <row r="413">
          <cell r="B413" t="str">
            <v>W1604</v>
          </cell>
        </row>
        <row r="414">
          <cell r="B414" t="str">
            <v>W1701</v>
          </cell>
        </row>
        <row r="415">
          <cell r="B415" t="str">
            <v>W1702</v>
          </cell>
        </row>
        <row r="416">
          <cell r="B416" t="str">
            <v>W1703</v>
          </cell>
        </row>
        <row r="417">
          <cell r="B417" t="str">
            <v>W1704</v>
          </cell>
        </row>
        <row r="418">
          <cell r="B418" t="str">
            <v>W1801</v>
          </cell>
        </row>
        <row r="419">
          <cell r="B419" t="str">
            <v>W1802</v>
          </cell>
        </row>
        <row r="420">
          <cell r="B420" t="str">
            <v>W1803</v>
          </cell>
        </row>
        <row r="421">
          <cell r="B421" t="str">
            <v>W1804</v>
          </cell>
        </row>
        <row r="422">
          <cell r="B422" t="str">
            <v>W1901</v>
          </cell>
        </row>
        <row r="423">
          <cell r="B423" t="str">
            <v>W1902</v>
          </cell>
        </row>
        <row r="424">
          <cell r="B424" t="str">
            <v>W1903</v>
          </cell>
        </row>
        <row r="425">
          <cell r="B425" t="str">
            <v>W1904</v>
          </cell>
        </row>
        <row r="426">
          <cell r="B426" t="str">
            <v>W2001</v>
          </cell>
        </row>
        <row r="427">
          <cell r="B427" t="str">
            <v>W2002</v>
          </cell>
        </row>
        <row r="428">
          <cell r="B428" t="str">
            <v>W2003</v>
          </cell>
        </row>
        <row r="429">
          <cell r="B429" t="str">
            <v>W2004</v>
          </cell>
        </row>
        <row r="430">
          <cell r="B430" t="str">
            <v>W2101</v>
          </cell>
        </row>
        <row r="431">
          <cell r="B431" t="str">
            <v>W2102</v>
          </cell>
        </row>
        <row r="432">
          <cell r="B432" t="str">
            <v>W2103</v>
          </cell>
        </row>
        <row r="433">
          <cell r="B433" t="str">
            <v>W2104</v>
          </cell>
        </row>
        <row r="434">
          <cell r="B434" t="str">
            <v>W2201</v>
          </cell>
        </row>
        <row r="435">
          <cell r="B435" t="str">
            <v>W2202</v>
          </cell>
        </row>
        <row r="436">
          <cell r="B436" t="str">
            <v>W2301</v>
          </cell>
        </row>
        <row r="437">
          <cell r="B437" t="str">
            <v>W2302</v>
          </cell>
        </row>
        <row r="438">
          <cell r="B438" t="str">
            <v>W2401</v>
          </cell>
        </row>
        <row r="439">
          <cell r="B439" t="str">
            <v>W2402</v>
          </cell>
        </row>
        <row r="440">
          <cell r="B440" t="str">
            <v>W2501</v>
          </cell>
        </row>
        <row r="441">
          <cell r="B441" t="str">
            <v>W2502</v>
          </cell>
        </row>
        <row r="442">
          <cell r="B442" t="str">
            <v>W2601</v>
          </cell>
        </row>
        <row r="443">
          <cell r="B443" t="str">
            <v>W2602</v>
          </cell>
        </row>
        <row r="444">
          <cell r="B444" t="str">
            <v>W401</v>
          </cell>
        </row>
        <row r="445">
          <cell r="B445" t="str">
            <v>W402</v>
          </cell>
        </row>
        <row r="446">
          <cell r="B446" t="str">
            <v>W501</v>
          </cell>
        </row>
        <row r="447">
          <cell r="B447" t="str">
            <v>W502</v>
          </cell>
        </row>
        <row r="448">
          <cell r="B448" t="str">
            <v>W503</v>
          </cell>
        </row>
        <row r="449">
          <cell r="B449" t="str">
            <v>W504</v>
          </cell>
        </row>
        <row r="450">
          <cell r="B450" t="str">
            <v>W601</v>
          </cell>
        </row>
        <row r="451">
          <cell r="B451" t="str">
            <v>W602</v>
          </cell>
        </row>
        <row r="452">
          <cell r="B452" t="str">
            <v>W603</v>
          </cell>
        </row>
        <row r="453">
          <cell r="B453" t="str">
            <v>W604</v>
          </cell>
        </row>
        <row r="454">
          <cell r="B454" t="str">
            <v>W701</v>
          </cell>
        </row>
        <row r="455">
          <cell r="B455" t="str">
            <v>W702</v>
          </cell>
        </row>
        <row r="456">
          <cell r="B456" t="str">
            <v>W703</v>
          </cell>
        </row>
        <row r="457">
          <cell r="B457" t="str">
            <v>W704</v>
          </cell>
        </row>
        <row r="458">
          <cell r="B458" t="str">
            <v>W801</v>
          </cell>
        </row>
        <row r="459">
          <cell r="B459" t="str">
            <v>W802</v>
          </cell>
        </row>
        <row r="460">
          <cell r="B460" t="str">
            <v>W803</v>
          </cell>
        </row>
        <row r="461">
          <cell r="B461" t="str">
            <v>W804</v>
          </cell>
        </row>
        <row r="462">
          <cell r="B462" t="str">
            <v>W901</v>
          </cell>
        </row>
        <row r="463">
          <cell r="B463" t="str">
            <v>W902</v>
          </cell>
        </row>
        <row r="464">
          <cell r="B464" t="str">
            <v>W903</v>
          </cell>
        </row>
        <row r="465">
          <cell r="B465" t="str">
            <v>W904</v>
          </cell>
        </row>
      </sheetData>
      <sheetData sheetId="4">
        <row r="18">
          <cell r="H18" t="str">
            <v>11 villa D</v>
          </cell>
        </row>
        <row r="19">
          <cell r="H19" t="str">
            <v>32 villa D</v>
          </cell>
        </row>
        <row r="20">
          <cell r="H20" t="str">
            <v>22 villa E</v>
          </cell>
        </row>
        <row r="21">
          <cell r="H21" t="str">
            <v>10 villa D</v>
          </cell>
        </row>
        <row r="22">
          <cell r="H22" t="str">
            <v>10 villa E</v>
          </cell>
        </row>
        <row r="23">
          <cell r="H23" t="str">
            <v>6 villa D</v>
          </cell>
        </row>
        <row r="24">
          <cell r="H24" t="str">
            <v>12 villa D</v>
          </cell>
        </row>
        <row r="25">
          <cell r="H25" t="str">
            <v>23 villa D</v>
          </cell>
        </row>
        <row r="26">
          <cell r="H26" t="str">
            <v>1 villa D</v>
          </cell>
        </row>
        <row r="27">
          <cell r="H27" t="str">
            <v>21 villa E</v>
          </cell>
        </row>
        <row r="28">
          <cell r="H28" t="str">
            <v>6 villa E</v>
          </cell>
        </row>
        <row r="29">
          <cell r="H29" t="str">
            <v>16 villa D</v>
          </cell>
        </row>
        <row r="30">
          <cell r="H30" t="str">
            <v>26 villa D</v>
          </cell>
        </row>
        <row r="31">
          <cell r="H31" t="str">
            <v>13 villa D</v>
          </cell>
        </row>
        <row r="32">
          <cell r="H32" t="str">
            <v>15 villa D</v>
          </cell>
        </row>
        <row r="33">
          <cell r="H33" t="str">
            <v>9 villa E</v>
          </cell>
        </row>
        <row r="34">
          <cell r="H34" t="str">
            <v>27 villa D</v>
          </cell>
        </row>
        <row r="35">
          <cell r="H35" t="str">
            <v>8 villa E</v>
          </cell>
        </row>
        <row r="36">
          <cell r="H36" t="str">
            <v>21 villa D</v>
          </cell>
        </row>
        <row r="37">
          <cell r="H37" t="str">
            <v>2 villa D</v>
          </cell>
        </row>
        <row r="38">
          <cell r="H38" t="str">
            <v>7 villa D</v>
          </cell>
        </row>
        <row r="39">
          <cell r="H39" t="str">
            <v>22 villa D</v>
          </cell>
        </row>
        <row r="40">
          <cell r="H40" t="str">
            <v>7 villa E</v>
          </cell>
        </row>
        <row r="41">
          <cell r="H41" t="str">
            <v>13 villa E</v>
          </cell>
        </row>
        <row r="42">
          <cell r="H42" t="str">
            <v>28 villa D</v>
          </cell>
        </row>
        <row r="43">
          <cell r="H43" t="str">
            <v>8 villa D</v>
          </cell>
        </row>
        <row r="44">
          <cell r="H44" t="str">
            <v>14 villa D</v>
          </cell>
        </row>
        <row r="45">
          <cell r="H45" t="str">
            <v>1 villa E</v>
          </cell>
        </row>
        <row r="46">
          <cell r="H46" t="str">
            <v>2 villa E</v>
          </cell>
        </row>
        <row r="47">
          <cell r="H47" t="str">
            <v>14 villa E</v>
          </cell>
        </row>
        <row r="48">
          <cell r="H48" t="str">
            <v>5 villa E</v>
          </cell>
        </row>
        <row r="49">
          <cell r="H49" t="str">
            <v>15 villa E</v>
          </cell>
        </row>
        <row r="50">
          <cell r="H50" t="str">
            <v>16 villa E</v>
          </cell>
        </row>
        <row r="51">
          <cell r="H51" t="str">
            <v>17 villa E</v>
          </cell>
        </row>
        <row r="52">
          <cell r="H52" t="str">
            <v>18 villa E</v>
          </cell>
        </row>
        <row r="53">
          <cell r="H53" t="str">
            <v>19 villa E</v>
          </cell>
        </row>
        <row r="54">
          <cell r="H54" t="str">
            <v>20 villa E</v>
          </cell>
        </row>
        <row r="55">
          <cell r="H55" t="str">
            <v>17 villa D</v>
          </cell>
        </row>
        <row r="56">
          <cell r="H56" t="str">
            <v>18 villa D</v>
          </cell>
        </row>
        <row r="57">
          <cell r="H57" t="str">
            <v>19 villa D</v>
          </cell>
        </row>
        <row r="58">
          <cell r="H58" t="str">
            <v>20 villa D</v>
          </cell>
        </row>
        <row r="59">
          <cell r="H59" t="str">
            <v>29 villa D</v>
          </cell>
        </row>
        <row r="60">
          <cell r="H60" t="str">
            <v>30 villa D</v>
          </cell>
        </row>
        <row r="61">
          <cell r="H61" t="str">
            <v>31 villa D</v>
          </cell>
        </row>
        <row r="62">
          <cell r="H62" t="str">
            <v>33 villa D</v>
          </cell>
        </row>
        <row r="63">
          <cell r="H63" t="str">
            <v>3 villa D</v>
          </cell>
        </row>
        <row r="64">
          <cell r="H64" t="str">
            <v>4 villa D</v>
          </cell>
        </row>
        <row r="65">
          <cell r="H65" t="str">
            <v>5 villa D</v>
          </cell>
        </row>
        <row r="66">
          <cell r="H66" t="str">
            <v>9 villa D</v>
          </cell>
        </row>
        <row r="67">
          <cell r="H67" t="str">
            <v>11 villa E</v>
          </cell>
        </row>
        <row r="68">
          <cell r="H68" t="str">
            <v>12 villa E</v>
          </cell>
        </row>
        <row r="69">
          <cell r="H69" t="str">
            <v>3 villa E</v>
          </cell>
        </row>
        <row r="70">
          <cell r="H70" t="str">
            <v>24 villa D</v>
          </cell>
        </row>
        <row r="71">
          <cell r="H71" t="str">
            <v>25 villa D</v>
          </cell>
        </row>
        <row r="72">
          <cell r="H72" t="str">
            <v>4 villa E</v>
          </cell>
        </row>
      </sheetData>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Debit (2)"/>
      <sheetName val="In Debit"/>
      <sheetName val="Da TT (2)"/>
      <sheetName val="Cong no"/>
      <sheetName val="Da TT"/>
      <sheetName val="da TT nam 07"/>
      <sheetName val="Da TT 08~10"/>
    </sheetNames>
    <sheetDataSet>
      <sheetData sheetId="0"/>
      <sheetData sheetId="1"/>
      <sheetData sheetId="2"/>
      <sheetData sheetId="3">
        <row r="4">
          <cell r="B4" t="str">
            <v>Căn hộ</v>
          </cell>
          <cell r="C4" t="str">
            <v>Tên Chủ Hộ</v>
          </cell>
          <cell r="D4" t="str">
            <v>Biển xe 1</v>
          </cell>
          <cell r="E4" t="str">
            <v>ngay dang ki xe1</v>
          </cell>
          <cell r="F4">
            <v>40086</v>
          </cell>
          <cell r="G4" t="str">
            <v>Số tiền phải TT</v>
          </cell>
          <cell r="H4">
            <v>40543</v>
          </cell>
          <cell r="I4" t="str">
            <v>Số tiền phải TT</v>
          </cell>
          <cell r="J4" t="str">
            <v>Biển xe 2</v>
          </cell>
          <cell r="K4" t="str">
            <v>ngay dang ki xe2</v>
          </cell>
          <cell r="L4">
            <v>40086</v>
          </cell>
          <cell r="M4" t="str">
            <v>Số tiền phải TT</v>
          </cell>
          <cell r="N4">
            <v>40543</v>
          </cell>
          <cell r="O4" t="str">
            <v>Số tiền phải TT</v>
          </cell>
        </row>
        <row r="5">
          <cell r="B5" t="str">
            <v>B101</v>
          </cell>
          <cell r="C5" t="str">
            <v>Phùng Thị Thu Hồng</v>
          </cell>
          <cell r="D5" t="str">
            <v>30N-1829</v>
          </cell>
          <cell r="E5">
            <v>39829</v>
          </cell>
          <cell r="F5">
            <v>8.6</v>
          </cell>
          <cell r="G5">
            <v>5418000</v>
          </cell>
          <cell r="H5">
            <v>2</v>
          </cell>
          <cell r="I5">
            <v>1750000</v>
          </cell>
          <cell r="P5">
            <v>7168000</v>
          </cell>
        </row>
        <row r="6">
          <cell r="B6" t="str">
            <v>B102</v>
          </cell>
          <cell r="C6" t="str">
            <v>Lê Thị Kim Anh</v>
          </cell>
          <cell r="D6" t="str">
            <v>30K-8561/30F-5270</v>
          </cell>
          <cell r="E6">
            <v>40205</v>
          </cell>
          <cell r="F6">
            <v>0</v>
          </cell>
          <cell r="G6">
            <v>0</v>
          </cell>
          <cell r="H6">
            <v>11.133333333333333</v>
          </cell>
          <cell r="I6">
            <v>9741666.666666666</v>
          </cell>
          <cell r="J6" t="str">
            <v>PX-1189</v>
          </cell>
          <cell r="K6" t="str">
            <v>27/01/2010</v>
          </cell>
          <cell r="L6">
            <v>0</v>
          </cell>
          <cell r="M6">
            <v>0</v>
          </cell>
          <cell r="N6">
            <v>2.1</v>
          </cell>
          <cell r="O6">
            <v>2100000</v>
          </cell>
          <cell r="P6">
            <v>11841666.666666666</v>
          </cell>
        </row>
        <row r="7">
          <cell r="B7" t="str">
            <v>B103</v>
          </cell>
          <cell r="C7" t="str">
            <v>Bùi Thành Chung (Nakazawa Yukari)</v>
          </cell>
          <cell r="D7" t="str">
            <v>29Z-8958</v>
          </cell>
          <cell r="E7">
            <v>40195</v>
          </cell>
          <cell r="F7">
            <v>0</v>
          </cell>
          <cell r="G7">
            <v>0</v>
          </cell>
          <cell r="H7">
            <v>15</v>
          </cell>
          <cell r="I7">
            <v>13125000</v>
          </cell>
          <cell r="M7">
            <v>0</v>
          </cell>
          <cell r="O7">
            <v>0</v>
          </cell>
          <cell r="P7">
            <v>13125000</v>
          </cell>
        </row>
        <row r="8">
          <cell r="B8" t="str">
            <v>B104</v>
          </cell>
          <cell r="C8" t="str">
            <v>Bùi Thị Bảo Quyên</v>
          </cell>
          <cell r="D8" t="str">
            <v>29V-5631</v>
          </cell>
          <cell r="E8">
            <v>39813</v>
          </cell>
          <cell r="F8">
            <v>9.1</v>
          </cell>
          <cell r="G8">
            <v>5733000</v>
          </cell>
          <cell r="H8">
            <v>15</v>
          </cell>
          <cell r="I8">
            <v>13125000</v>
          </cell>
          <cell r="M8">
            <v>0</v>
          </cell>
          <cell r="O8">
            <v>0</v>
          </cell>
          <cell r="P8">
            <v>18858000</v>
          </cell>
        </row>
        <row r="9">
          <cell r="B9" t="str">
            <v>B105</v>
          </cell>
          <cell r="C9" t="str">
            <v>Vũ Thị Thu Hà</v>
          </cell>
          <cell r="D9" t="str">
            <v>30U-1731/29Z-5653</v>
          </cell>
          <cell r="E9">
            <v>39974</v>
          </cell>
          <cell r="F9">
            <v>3.7</v>
          </cell>
          <cell r="G9">
            <v>2331000</v>
          </cell>
          <cell r="H9">
            <v>15</v>
          </cell>
          <cell r="I9">
            <v>13125000</v>
          </cell>
          <cell r="L9">
            <v>0</v>
          </cell>
          <cell r="M9">
            <v>0</v>
          </cell>
          <cell r="O9">
            <v>0</v>
          </cell>
          <cell r="P9">
            <v>15456000</v>
          </cell>
        </row>
        <row r="10">
          <cell r="B10" t="str">
            <v>B106</v>
          </cell>
          <cell r="C10" t="str">
            <v>Nguyễn Thụ</v>
          </cell>
          <cell r="D10" t="str">
            <v>30K-2444</v>
          </cell>
          <cell r="E10">
            <v>39479</v>
          </cell>
          <cell r="F10">
            <v>20</v>
          </cell>
          <cell r="G10">
            <v>12600000</v>
          </cell>
          <cell r="H10">
            <v>15</v>
          </cell>
          <cell r="I10">
            <v>13125000</v>
          </cell>
          <cell r="M10">
            <v>0</v>
          </cell>
          <cell r="O10">
            <v>0</v>
          </cell>
          <cell r="P10">
            <v>25725000</v>
          </cell>
        </row>
        <row r="11">
          <cell r="B11" t="str">
            <v>B107</v>
          </cell>
          <cell r="C11" t="str">
            <v>Nguyễn Thanh Hoa</v>
          </cell>
          <cell r="D11" t="str">
            <v>30L-1398</v>
          </cell>
          <cell r="E11">
            <v>39630</v>
          </cell>
          <cell r="F11">
            <v>15</v>
          </cell>
          <cell r="G11">
            <v>9450000</v>
          </cell>
          <cell r="H11">
            <v>15</v>
          </cell>
          <cell r="I11">
            <v>13125000</v>
          </cell>
          <cell r="M11">
            <v>0</v>
          </cell>
          <cell r="O11">
            <v>0</v>
          </cell>
          <cell r="P11">
            <v>22575000</v>
          </cell>
        </row>
        <row r="12">
          <cell r="B12" t="str">
            <v>B108</v>
          </cell>
          <cell r="C12" t="str">
            <v>Lê Kim Huyền</v>
          </cell>
          <cell r="D12" t="str">
            <v>30T-8299</v>
          </cell>
          <cell r="E12">
            <v>40106</v>
          </cell>
          <cell r="F12">
            <v>0</v>
          </cell>
          <cell r="G12">
            <v>0</v>
          </cell>
          <cell r="H12">
            <v>11.5</v>
          </cell>
          <cell r="I12">
            <v>10062500</v>
          </cell>
          <cell r="M12">
            <v>0</v>
          </cell>
          <cell r="O12">
            <v>0</v>
          </cell>
          <cell r="P12">
            <v>10062500</v>
          </cell>
        </row>
        <row r="13">
          <cell r="B13" t="str">
            <v>B109</v>
          </cell>
          <cell r="C13" t="str">
            <v>Nguyễn Tuấn Anh</v>
          </cell>
          <cell r="D13" t="str">
            <v>30K-6376</v>
          </cell>
          <cell r="E13">
            <v>39508</v>
          </cell>
          <cell r="F13">
            <v>19</v>
          </cell>
          <cell r="G13">
            <v>11970000</v>
          </cell>
          <cell r="H13">
            <v>15</v>
          </cell>
          <cell r="I13">
            <v>13125000</v>
          </cell>
          <cell r="M13">
            <v>0</v>
          </cell>
          <cell r="O13">
            <v>0</v>
          </cell>
          <cell r="P13">
            <v>25095000</v>
          </cell>
        </row>
        <row r="14">
          <cell r="B14" t="str">
            <v>B110</v>
          </cell>
          <cell r="C14" t="str">
            <v>Nguyễn Văn Dũng/ Nguyễn Thị Cưu</v>
          </cell>
          <cell r="D14" t="str">
            <v>80NN-631-11</v>
          </cell>
          <cell r="E14">
            <v>40114</v>
          </cell>
          <cell r="F14">
            <v>0</v>
          </cell>
          <cell r="G14">
            <v>0</v>
          </cell>
          <cell r="H14">
            <v>14</v>
          </cell>
          <cell r="I14">
            <v>12250000</v>
          </cell>
          <cell r="M14">
            <v>0</v>
          </cell>
          <cell r="O14">
            <v>0</v>
          </cell>
          <cell r="P14">
            <v>12250000</v>
          </cell>
        </row>
        <row r="15">
          <cell r="B15" t="str">
            <v>B111</v>
          </cell>
          <cell r="C15" t="str">
            <v>Đặng Hồng Phong</v>
          </cell>
          <cell r="D15" t="str">
            <v>30L-4636</v>
          </cell>
          <cell r="E15">
            <v>39553</v>
          </cell>
          <cell r="F15">
            <v>17.8</v>
          </cell>
          <cell r="G15">
            <v>11214000</v>
          </cell>
          <cell r="H15">
            <v>5.5</v>
          </cell>
          <cell r="I15">
            <v>4812500</v>
          </cell>
          <cell r="M15">
            <v>0</v>
          </cell>
          <cell r="O15">
            <v>0</v>
          </cell>
          <cell r="P15">
            <v>16026500</v>
          </cell>
        </row>
        <row r="16">
          <cell r="B16" t="str">
            <v>B112</v>
          </cell>
          <cell r="C16" t="str">
            <v>Trần Hữu Thùy</v>
          </cell>
          <cell r="D16" t="str">
            <v>30N-3277</v>
          </cell>
          <cell r="E16">
            <v>39828</v>
          </cell>
          <cell r="F16">
            <v>8.6</v>
          </cell>
          <cell r="G16">
            <v>5418000</v>
          </cell>
          <cell r="H16">
            <v>15</v>
          </cell>
          <cell r="I16">
            <v>13125000</v>
          </cell>
          <cell r="M16">
            <v>0</v>
          </cell>
          <cell r="O16">
            <v>0</v>
          </cell>
          <cell r="P16">
            <v>18543000</v>
          </cell>
        </row>
        <row r="17">
          <cell r="B17" t="str">
            <v>B113</v>
          </cell>
          <cell r="C17" t="str">
            <v>Bùi Đình Hưng</v>
          </cell>
          <cell r="D17" t="str">
            <v>30S-6726</v>
          </cell>
          <cell r="E17">
            <v>39462</v>
          </cell>
          <cell r="F17">
            <v>20.5</v>
          </cell>
          <cell r="G17">
            <v>12915000</v>
          </cell>
          <cell r="H17">
            <v>15</v>
          </cell>
          <cell r="I17">
            <v>13125000</v>
          </cell>
          <cell r="M17">
            <v>0</v>
          </cell>
          <cell r="O17">
            <v>0</v>
          </cell>
          <cell r="P17">
            <v>26040000</v>
          </cell>
        </row>
        <row r="18">
          <cell r="B18" t="str">
            <v>B114</v>
          </cell>
          <cell r="C18" t="str">
            <v>Thân Hoàng</v>
          </cell>
          <cell r="D18" t="str">
            <v>30F-8773</v>
          </cell>
          <cell r="E18">
            <v>39877</v>
          </cell>
          <cell r="F18">
            <v>7</v>
          </cell>
          <cell r="G18">
            <v>4410000</v>
          </cell>
          <cell r="H18">
            <v>15</v>
          </cell>
          <cell r="I18">
            <v>13125000</v>
          </cell>
          <cell r="J18" t="str">
            <v>30X-4443</v>
          </cell>
          <cell r="K18" t="str">
            <v>20/01/2010</v>
          </cell>
          <cell r="L18">
            <v>0</v>
          </cell>
          <cell r="M18">
            <v>0</v>
          </cell>
          <cell r="N18">
            <v>11.366666666666667</v>
          </cell>
          <cell r="O18">
            <v>11366666.666666668</v>
          </cell>
          <cell r="P18">
            <v>28901666.666666668</v>
          </cell>
        </row>
        <row r="19">
          <cell r="B19" t="str">
            <v>B115</v>
          </cell>
          <cell r="C19" t="str">
            <v>Trần Thị Tố Nga/ Nguyễn Phụng Nghi</v>
          </cell>
          <cell r="D19" t="str">
            <v>30F-6322</v>
          </cell>
          <cell r="E19">
            <v>39941</v>
          </cell>
          <cell r="F19">
            <v>4.8</v>
          </cell>
          <cell r="G19">
            <v>3024000</v>
          </cell>
          <cell r="H19">
            <v>15</v>
          </cell>
          <cell r="I19">
            <v>13125000</v>
          </cell>
          <cell r="M19">
            <v>0</v>
          </cell>
          <cell r="O19">
            <v>0</v>
          </cell>
          <cell r="P19">
            <v>16149000</v>
          </cell>
        </row>
        <row r="20">
          <cell r="B20" t="str">
            <v>B116</v>
          </cell>
          <cell r="C20" t="str">
            <v>Lê Thị Chúc</v>
          </cell>
          <cell r="D20" t="str">
            <v>29U-9250</v>
          </cell>
          <cell r="E20">
            <v>39295</v>
          </cell>
          <cell r="F20">
            <v>9</v>
          </cell>
          <cell r="G20">
            <v>5670000</v>
          </cell>
          <cell r="H20">
            <v>13.733333333333334</v>
          </cell>
          <cell r="I20">
            <v>12016666.666666668</v>
          </cell>
          <cell r="M20">
            <v>0</v>
          </cell>
          <cell r="O20">
            <v>0</v>
          </cell>
          <cell r="P20">
            <v>17686666.666666668</v>
          </cell>
        </row>
        <row r="21">
          <cell r="B21" t="str">
            <v>B117</v>
          </cell>
          <cell r="C21" t="str">
            <v>Lê Thị Minh Châu</v>
          </cell>
          <cell r="D21" t="str">
            <v>33LD-0527</v>
          </cell>
          <cell r="E21">
            <v>39886</v>
          </cell>
          <cell r="F21">
            <v>6.7</v>
          </cell>
          <cell r="G21">
            <v>4221000</v>
          </cell>
          <cell r="H21">
            <v>15</v>
          </cell>
          <cell r="I21">
            <v>13125000</v>
          </cell>
          <cell r="M21">
            <v>0</v>
          </cell>
          <cell r="O21">
            <v>0</v>
          </cell>
          <cell r="P21">
            <v>17346000</v>
          </cell>
        </row>
        <row r="22">
          <cell r="B22" t="str">
            <v>B118</v>
          </cell>
          <cell r="C22" t="str">
            <v>Công ty CP TT và DT VN</v>
          </cell>
          <cell r="D22" t="str">
            <v>30N-5229</v>
          </cell>
          <cell r="E22">
            <v>40108</v>
          </cell>
          <cell r="F22">
            <v>0</v>
          </cell>
          <cell r="G22">
            <v>0</v>
          </cell>
          <cell r="H22">
            <v>14.290322580645162</v>
          </cell>
          <cell r="I22">
            <v>12504032.258064516</v>
          </cell>
          <cell r="M22">
            <v>0</v>
          </cell>
          <cell r="O22">
            <v>0</v>
          </cell>
          <cell r="P22">
            <v>12504032.258064516</v>
          </cell>
        </row>
        <row r="23">
          <cell r="B23" t="str">
            <v>B119</v>
          </cell>
          <cell r="C23" t="str">
            <v>Trần Văn Quý/Noh Hee Kang</v>
          </cell>
          <cell r="D23" t="str">
            <v>30F-6522</v>
          </cell>
          <cell r="E23">
            <v>40118</v>
          </cell>
          <cell r="F23">
            <v>0</v>
          </cell>
          <cell r="G23">
            <v>0</v>
          </cell>
          <cell r="H23">
            <v>14</v>
          </cell>
          <cell r="I23">
            <v>12250000</v>
          </cell>
          <cell r="M23">
            <v>0</v>
          </cell>
          <cell r="O23">
            <v>0</v>
          </cell>
          <cell r="P23">
            <v>12250000</v>
          </cell>
        </row>
        <row r="24">
          <cell r="B24" t="str">
            <v>B120</v>
          </cell>
          <cell r="C24" t="str">
            <v>Nguyễn Thu Thủy</v>
          </cell>
          <cell r="D24" t="str">
            <v>29LD-4460/ 30H-3864</v>
          </cell>
          <cell r="E24">
            <v>39722</v>
          </cell>
          <cell r="F24">
            <v>12</v>
          </cell>
          <cell r="G24">
            <v>7560000</v>
          </cell>
          <cell r="H24">
            <v>15</v>
          </cell>
          <cell r="I24">
            <v>13125000</v>
          </cell>
          <cell r="J24" t="str">
            <v>30P-0254</v>
          </cell>
          <cell r="K24">
            <v>40061</v>
          </cell>
          <cell r="L24">
            <v>0.8</v>
          </cell>
          <cell r="M24">
            <v>640000</v>
          </cell>
          <cell r="N24">
            <v>15</v>
          </cell>
          <cell r="O24">
            <v>15000000</v>
          </cell>
          <cell r="P24">
            <v>36325000</v>
          </cell>
        </row>
        <row r="25">
          <cell r="B25" t="str">
            <v>B122</v>
          </cell>
          <cell r="C25" t="str">
            <v>Đặng Hồng Ngọc</v>
          </cell>
          <cell r="D25" t="str">
            <v>80NG-631-55</v>
          </cell>
          <cell r="E25">
            <v>39829</v>
          </cell>
          <cell r="F25">
            <v>8.6</v>
          </cell>
          <cell r="G25">
            <v>5418000</v>
          </cell>
          <cell r="H25">
            <v>15</v>
          </cell>
          <cell r="I25">
            <v>13125000</v>
          </cell>
          <cell r="M25">
            <v>0</v>
          </cell>
          <cell r="O25">
            <v>0</v>
          </cell>
          <cell r="P25">
            <v>18543000</v>
          </cell>
        </row>
        <row r="26">
          <cell r="B26" t="str">
            <v>B202</v>
          </cell>
          <cell r="C26" t="str">
            <v>Dương Thị Bích Liên</v>
          </cell>
          <cell r="D26" t="str">
            <v>30H-5545</v>
          </cell>
          <cell r="E26">
            <v>40412</v>
          </cell>
          <cell r="F26">
            <v>0</v>
          </cell>
          <cell r="G26">
            <v>0</v>
          </cell>
          <cell r="H26">
            <v>4.3</v>
          </cell>
          <cell r="I26">
            <v>3762500</v>
          </cell>
          <cell r="M26">
            <v>0</v>
          </cell>
          <cell r="O26">
            <v>0</v>
          </cell>
          <cell r="P26">
            <v>3762500</v>
          </cell>
        </row>
        <row r="27">
          <cell r="B27" t="str">
            <v>B203</v>
          </cell>
          <cell r="C27" t="str">
            <v>Nguyễn Tân Cương</v>
          </cell>
          <cell r="D27" t="str">
            <v>30U-0068</v>
          </cell>
          <cell r="E27">
            <v>40131</v>
          </cell>
          <cell r="F27">
            <v>0</v>
          </cell>
          <cell r="G27">
            <v>0</v>
          </cell>
          <cell r="H27">
            <v>13.5</v>
          </cell>
          <cell r="I27">
            <v>11812500</v>
          </cell>
          <cell r="M27">
            <v>0</v>
          </cell>
          <cell r="O27">
            <v>0</v>
          </cell>
          <cell r="P27">
            <v>11812500</v>
          </cell>
        </row>
        <row r="28">
          <cell r="B28" t="str">
            <v>B205</v>
          </cell>
          <cell r="C28" t="str">
            <v>Nguyễn Đức Thuận</v>
          </cell>
          <cell r="D28" t="str">
            <v>29Z-4071</v>
          </cell>
          <cell r="E28">
            <v>39295</v>
          </cell>
          <cell r="F28">
            <v>26</v>
          </cell>
          <cell r="G28">
            <v>16380000</v>
          </cell>
          <cell r="H28">
            <v>15</v>
          </cell>
          <cell r="I28">
            <v>13125000</v>
          </cell>
          <cell r="M28">
            <v>0</v>
          </cell>
          <cell r="O28">
            <v>0</v>
          </cell>
          <cell r="P28">
            <v>29505000</v>
          </cell>
        </row>
        <row r="29">
          <cell r="B29" t="str">
            <v>B206</v>
          </cell>
          <cell r="C29" t="str">
            <v>Trần Hùng Giang</v>
          </cell>
          <cell r="D29" t="str">
            <v>30H-6996</v>
          </cell>
          <cell r="E29">
            <v>39753</v>
          </cell>
          <cell r="F29">
            <v>11</v>
          </cell>
          <cell r="G29">
            <v>6930000</v>
          </cell>
          <cell r="H29">
            <v>15</v>
          </cell>
          <cell r="I29">
            <v>13125000</v>
          </cell>
          <cell r="M29">
            <v>0</v>
          </cell>
          <cell r="O29">
            <v>0</v>
          </cell>
          <cell r="P29">
            <v>20055000</v>
          </cell>
        </row>
        <row r="30">
          <cell r="B30" t="str">
            <v>B209</v>
          </cell>
          <cell r="C30" t="str">
            <v>Trần Thị Thu Thủy</v>
          </cell>
          <cell r="D30" t="str">
            <v>30L-8093</v>
          </cell>
          <cell r="E30">
            <v>39814</v>
          </cell>
          <cell r="F30">
            <v>9</v>
          </cell>
          <cell r="G30">
            <v>5670000</v>
          </cell>
          <cell r="H30">
            <v>15</v>
          </cell>
          <cell r="I30">
            <v>13125000</v>
          </cell>
          <cell r="M30">
            <v>0</v>
          </cell>
          <cell r="O30">
            <v>0</v>
          </cell>
          <cell r="P30">
            <v>18795000</v>
          </cell>
        </row>
        <row r="31">
          <cell r="B31" t="str">
            <v>B212</v>
          </cell>
          <cell r="C31" t="str">
            <v>Nguyễn Thu Hằng</v>
          </cell>
          <cell r="D31" t="str">
            <v>30U-7360</v>
          </cell>
          <cell r="E31">
            <v>39965</v>
          </cell>
          <cell r="F31">
            <v>4</v>
          </cell>
          <cell r="G31">
            <v>2520000</v>
          </cell>
          <cell r="H31">
            <v>15</v>
          </cell>
          <cell r="I31">
            <v>13125000</v>
          </cell>
          <cell r="M31">
            <v>0</v>
          </cell>
          <cell r="O31">
            <v>0</v>
          </cell>
          <cell r="P31">
            <v>15645000</v>
          </cell>
        </row>
        <row r="32">
          <cell r="B32" t="str">
            <v>B213</v>
          </cell>
          <cell r="C32" t="str">
            <v>Trần Văn Anh</v>
          </cell>
          <cell r="D32" t="str">
            <v>30K-6437/ 30U-0868/ 30S-6437</v>
          </cell>
          <cell r="E32">
            <v>39862</v>
          </cell>
          <cell r="F32">
            <v>7.5</v>
          </cell>
          <cell r="G32">
            <v>4725000</v>
          </cell>
          <cell r="H32">
            <v>15</v>
          </cell>
          <cell r="I32">
            <v>13125000</v>
          </cell>
          <cell r="J32" t="str">
            <v>29U-6908+30F-3974+30K-5158</v>
          </cell>
          <cell r="K32" t="str">
            <v>18/02/2009</v>
          </cell>
          <cell r="L32">
            <v>15</v>
          </cell>
          <cell r="M32">
            <v>12000000</v>
          </cell>
          <cell r="N32">
            <v>30</v>
          </cell>
          <cell r="O32">
            <v>30000000</v>
          </cell>
          <cell r="P32">
            <v>59850000</v>
          </cell>
        </row>
        <row r="33">
          <cell r="B33" t="str">
            <v>B216</v>
          </cell>
          <cell r="C33" t="str">
            <v>Nguyễn Lê Hòa</v>
          </cell>
          <cell r="D33" t="str">
            <v>30K-2529</v>
          </cell>
          <cell r="E33">
            <v>39753</v>
          </cell>
          <cell r="F33">
            <v>11</v>
          </cell>
          <cell r="G33">
            <v>6930000</v>
          </cell>
          <cell r="H33">
            <v>15</v>
          </cell>
          <cell r="I33">
            <v>13125000</v>
          </cell>
          <cell r="M33">
            <v>0</v>
          </cell>
          <cell r="O33">
            <v>0</v>
          </cell>
          <cell r="P33">
            <v>20055000</v>
          </cell>
        </row>
        <row r="34">
          <cell r="B34" t="str">
            <v>B217</v>
          </cell>
          <cell r="C34" t="str">
            <v>Nguyễn Thị Cúc</v>
          </cell>
          <cell r="D34" t="str">
            <v>30F-8768</v>
          </cell>
          <cell r="E34">
            <v>39817</v>
          </cell>
          <cell r="F34">
            <v>9</v>
          </cell>
          <cell r="G34">
            <v>5670000</v>
          </cell>
          <cell r="H34">
            <v>15</v>
          </cell>
          <cell r="I34">
            <v>13125000</v>
          </cell>
          <cell r="M34">
            <v>0</v>
          </cell>
          <cell r="O34">
            <v>0</v>
          </cell>
          <cell r="P34">
            <v>18795000</v>
          </cell>
        </row>
        <row r="35">
          <cell r="B35" t="str">
            <v>B218</v>
          </cell>
          <cell r="C35" t="str">
            <v>Nguyễn Thị Minh Lý</v>
          </cell>
          <cell r="D35" t="str">
            <v>30U-2526</v>
          </cell>
          <cell r="E35">
            <v>40074</v>
          </cell>
          <cell r="F35">
            <v>0.4</v>
          </cell>
          <cell r="G35">
            <v>252000</v>
          </cell>
          <cell r="H35">
            <v>15</v>
          </cell>
          <cell r="I35">
            <v>13125000</v>
          </cell>
          <cell r="M35">
            <v>0</v>
          </cell>
          <cell r="O35">
            <v>0</v>
          </cell>
          <cell r="P35">
            <v>13377000</v>
          </cell>
        </row>
        <row r="36">
          <cell r="B36" t="str">
            <v>B219</v>
          </cell>
          <cell r="C36" t="str">
            <v>Đỗ Vân Anh</v>
          </cell>
          <cell r="D36" t="str">
            <v>30Y-3645</v>
          </cell>
          <cell r="E36">
            <v>39942</v>
          </cell>
          <cell r="F36">
            <v>4.8</v>
          </cell>
          <cell r="G36">
            <v>3024000</v>
          </cell>
          <cell r="H36">
            <v>15</v>
          </cell>
          <cell r="I36">
            <v>13125000</v>
          </cell>
          <cell r="M36">
            <v>0</v>
          </cell>
          <cell r="O36">
            <v>0</v>
          </cell>
          <cell r="P36">
            <v>16149000</v>
          </cell>
        </row>
        <row r="37">
          <cell r="B37" t="str">
            <v>B220</v>
          </cell>
          <cell r="C37" t="str">
            <v>Hồ Thị Vân Anh</v>
          </cell>
          <cell r="D37" t="str">
            <v>30U-8380</v>
          </cell>
          <cell r="E37">
            <v>39813</v>
          </cell>
          <cell r="F37">
            <v>9</v>
          </cell>
          <cell r="G37">
            <v>5670000</v>
          </cell>
          <cell r="H37">
            <v>15</v>
          </cell>
          <cell r="I37">
            <v>13125000</v>
          </cell>
          <cell r="M37">
            <v>0</v>
          </cell>
          <cell r="O37">
            <v>0</v>
          </cell>
          <cell r="P37">
            <v>18795000</v>
          </cell>
        </row>
        <row r="38">
          <cell r="B38" t="str">
            <v>B221</v>
          </cell>
          <cell r="C38" t="str">
            <v>Nguyễn Thị Hương Giang</v>
          </cell>
          <cell r="D38" t="str">
            <v>72N-2841</v>
          </cell>
          <cell r="E38">
            <v>39356</v>
          </cell>
          <cell r="F38">
            <v>24</v>
          </cell>
          <cell r="G38">
            <v>15120000</v>
          </cell>
          <cell r="H38">
            <v>15</v>
          </cell>
          <cell r="I38">
            <v>13125000</v>
          </cell>
          <cell r="M38">
            <v>0</v>
          </cell>
          <cell r="O38">
            <v>0</v>
          </cell>
          <cell r="P38">
            <v>28245000</v>
          </cell>
        </row>
        <row r="39">
          <cell r="B39" t="str">
            <v>B222</v>
          </cell>
          <cell r="C39" t="str">
            <v>Nguyễn Văn Thiện/ Kim Iee Soo</v>
          </cell>
          <cell r="D39" t="str">
            <v>99NN-636-05</v>
          </cell>
          <cell r="E39">
            <v>40115</v>
          </cell>
          <cell r="F39">
            <v>0</v>
          </cell>
          <cell r="G39">
            <v>0</v>
          </cell>
          <cell r="H39">
            <v>14</v>
          </cell>
          <cell r="I39">
            <v>12250000</v>
          </cell>
          <cell r="M39">
            <v>0</v>
          </cell>
          <cell r="O39">
            <v>0</v>
          </cell>
          <cell r="P39">
            <v>12250000</v>
          </cell>
        </row>
        <row r="40">
          <cell r="B40" t="str">
            <v>B223</v>
          </cell>
          <cell r="C40" t="str">
            <v>Nguyễn Thúy Quỳnh/ Yu Jong Wook</v>
          </cell>
          <cell r="D40" t="str">
            <v>16LD-1063</v>
          </cell>
          <cell r="E40">
            <v>39830</v>
          </cell>
          <cell r="F40">
            <v>8.5</v>
          </cell>
          <cell r="G40">
            <v>5355000</v>
          </cell>
          <cell r="H40">
            <v>15</v>
          </cell>
          <cell r="I40">
            <v>13125000</v>
          </cell>
          <cell r="M40">
            <v>0</v>
          </cell>
          <cell r="O40">
            <v>0</v>
          </cell>
          <cell r="P40">
            <v>18480000</v>
          </cell>
        </row>
        <row r="41">
          <cell r="B41" t="str">
            <v>B301</v>
          </cell>
          <cell r="C41" t="str">
            <v>Lê Thị Lý</v>
          </cell>
          <cell r="D41" t="str">
            <v>29NN-363-91</v>
          </cell>
          <cell r="E41">
            <v>39569</v>
          </cell>
          <cell r="F41">
            <v>17</v>
          </cell>
          <cell r="G41">
            <v>10710000</v>
          </cell>
          <cell r="H41">
            <v>5</v>
          </cell>
          <cell r="I41">
            <v>4375000</v>
          </cell>
          <cell r="M41">
            <v>0</v>
          </cell>
          <cell r="O41">
            <v>0</v>
          </cell>
          <cell r="P41">
            <v>15085000</v>
          </cell>
        </row>
        <row r="42">
          <cell r="B42" t="str">
            <v>B302</v>
          </cell>
          <cell r="C42" t="str">
            <v>Alexander Nguyen</v>
          </cell>
          <cell r="D42" t="str">
            <v>30K-8172-dung do xe</v>
          </cell>
          <cell r="E42">
            <v>39861</v>
          </cell>
          <cell r="F42">
            <v>7.5</v>
          </cell>
          <cell r="G42">
            <v>4725000</v>
          </cell>
          <cell r="H42">
            <v>3</v>
          </cell>
          <cell r="I42">
            <v>2625000</v>
          </cell>
          <cell r="M42">
            <v>0</v>
          </cell>
          <cell r="O42">
            <v>0</v>
          </cell>
          <cell r="P42">
            <v>7350000</v>
          </cell>
        </row>
        <row r="43">
          <cell r="B43" t="str">
            <v>B303</v>
          </cell>
          <cell r="C43" t="str">
            <v>Dương Hải Hưng</v>
          </cell>
          <cell r="D43" t="str">
            <v>30P-0842</v>
          </cell>
          <cell r="E43">
            <v>39891</v>
          </cell>
          <cell r="F43">
            <v>6.5</v>
          </cell>
          <cell r="G43">
            <v>4095000</v>
          </cell>
          <cell r="H43">
            <v>15</v>
          </cell>
          <cell r="I43">
            <v>13125000</v>
          </cell>
          <cell r="J43" t="str">
            <v>30L-0725</v>
          </cell>
          <cell r="K43" t="str">
            <v>16/09/2009</v>
          </cell>
          <cell r="L43">
            <v>0.5</v>
          </cell>
          <cell r="M43">
            <v>400000</v>
          </cell>
          <cell r="N43">
            <v>15</v>
          </cell>
          <cell r="O43">
            <v>15000000</v>
          </cell>
          <cell r="P43">
            <v>32620000</v>
          </cell>
        </row>
        <row r="44">
          <cell r="B44" t="str">
            <v>B304</v>
          </cell>
          <cell r="C44" t="str">
            <v>Nguyễn Thị Thu Thủy</v>
          </cell>
          <cell r="D44" t="str">
            <v>30L-2505</v>
          </cell>
          <cell r="E44">
            <v>39999</v>
          </cell>
          <cell r="F44">
            <v>2.9</v>
          </cell>
          <cell r="G44">
            <v>1827000</v>
          </cell>
          <cell r="H44">
            <v>15</v>
          </cell>
          <cell r="I44">
            <v>13125000</v>
          </cell>
          <cell r="M44">
            <v>0</v>
          </cell>
          <cell r="O44">
            <v>0</v>
          </cell>
          <cell r="P44">
            <v>14952000</v>
          </cell>
        </row>
        <row r="45">
          <cell r="B45" t="str">
            <v>B305</v>
          </cell>
          <cell r="C45" t="str">
            <v>Phan Thị Tâm Hà</v>
          </cell>
          <cell r="D45" t="str">
            <v>30M-2765</v>
          </cell>
          <cell r="E45">
            <v>39814</v>
          </cell>
          <cell r="F45">
            <v>9</v>
          </cell>
          <cell r="G45">
            <v>5670000</v>
          </cell>
          <cell r="H45">
            <v>15</v>
          </cell>
          <cell r="I45">
            <v>13125000</v>
          </cell>
          <cell r="M45">
            <v>0</v>
          </cell>
          <cell r="O45">
            <v>0</v>
          </cell>
          <cell r="P45">
            <v>18795000</v>
          </cell>
        </row>
        <row r="46">
          <cell r="B46" t="str">
            <v>B306</v>
          </cell>
          <cell r="C46" t="str">
            <v>Vương Đỗ Anh Tuấn</v>
          </cell>
          <cell r="D46" t="str">
            <v>30L-5945</v>
          </cell>
          <cell r="E46">
            <v>39872</v>
          </cell>
          <cell r="F46">
            <v>7</v>
          </cell>
          <cell r="G46">
            <v>4410000</v>
          </cell>
          <cell r="H46">
            <v>15</v>
          </cell>
          <cell r="I46">
            <v>13125000</v>
          </cell>
          <cell r="J46" t="str">
            <v>80B-4186</v>
          </cell>
          <cell r="K46">
            <v>39823</v>
          </cell>
          <cell r="L46">
            <v>0</v>
          </cell>
          <cell r="M46">
            <v>0</v>
          </cell>
          <cell r="N46">
            <v>15</v>
          </cell>
          <cell r="O46">
            <v>15000000</v>
          </cell>
          <cell r="P46">
            <v>32535000</v>
          </cell>
        </row>
        <row r="47">
          <cell r="B47" t="str">
            <v>B311</v>
          </cell>
          <cell r="C47" t="str">
            <v>Dương Mạnh Ngọc</v>
          </cell>
          <cell r="D47" t="str">
            <v>30F-3883</v>
          </cell>
          <cell r="E47">
            <v>39833</v>
          </cell>
          <cell r="F47">
            <v>8.4</v>
          </cell>
          <cell r="G47">
            <v>5292000</v>
          </cell>
          <cell r="H47">
            <v>15</v>
          </cell>
          <cell r="I47">
            <v>13125000</v>
          </cell>
          <cell r="M47">
            <v>0</v>
          </cell>
          <cell r="O47">
            <v>0</v>
          </cell>
          <cell r="P47">
            <v>18417000</v>
          </cell>
        </row>
        <row r="48">
          <cell r="B48" t="str">
            <v>B312</v>
          </cell>
          <cell r="C48" t="str">
            <v>Nguyễn Thị Bạch Tuyết</v>
          </cell>
          <cell r="D48" t="str">
            <v>30L-3595</v>
          </cell>
          <cell r="E48">
            <v>39563</v>
          </cell>
          <cell r="F48">
            <v>17.399999999999999</v>
          </cell>
          <cell r="G48">
            <v>10962000</v>
          </cell>
          <cell r="H48">
            <v>15</v>
          </cell>
          <cell r="I48">
            <v>13125000</v>
          </cell>
          <cell r="M48">
            <v>0</v>
          </cell>
          <cell r="O48">
            <v>0</v>
          </cell>
          <cell r="P48">
            <v>24087000</v>
          </cell>
        </row>
        <row r="49">
          <cell r="B49" t="str">
            <v>B313</v>
          </cell>
          <cell r="C49" t="str">
            <v>Lê Bạch Dương</v>
          </cell>
          <cell r="D49" t="str">
            <v>30K-0967</v>
          </cell>
          <cell r="E49">
            <v>39516</v>
          </cell>
          <cell r="F49">
            <v>19</v>
          </cell>
          <cell r="G49">
            <v>11970000</v>
          </cell>
          <cell r="H49">
            <v>15</v>
          </cell>
          <cell r="I49">
            <v>13125000</v>
          </cell>
          <cell r="M49">
            <v>0</v>
          </cell>
          <cell r="O49">
            <v>0</v>
          </cell>
          <cell r="P49">
            <v>25095000</v>
          </cell>
        </row>
        <row r="50">
          <cell r="B50" t="str">
            <v>B314</v>
          </cell>
          <cell r="C50" t="str">
            <v>Lê Mai Anh</v>
          </cell>
          <cell r="D50" t="str">
            <v>30N-2455/30H-3300</v>
          </cell>
          <cell r="E50">
            <v>39814</v>
          </cell>
          <cell r="F50">
            <v>9</v>
          </cell>
          <cell r="G50">
            <v>5670000</v>
          </cell>
          <cell r="H50">
            <v>8</v>
          </cell>
          <cell r="I50">
            <v>7000000</v>
          </cell>
          <cell r="M50">
            <v>0</v>
          </cell>
          <cell r="O50">
            <v>0</v>
          </cell>
          <cell r="P50">
            <v>12670000</v>
          </cell>
        </row>
        <row r="51">
          <cell r="B51" t="str">
            <v>B315</v>
          </cell>
          <cell r="C51" t="str">
            <v>Nguyễn Thanh Bình</v>
          </cell>
          <cell r="D51" t="str">
            <v>30L-9517/ 30H-2496</v>
          </cell>
          <cell r="E51">
            <v>39950</v>
          </cell>
          <cell r="F51">
            <v>4.5</v>
          </cell>
          <cell r="G51">
            <v>2835000</v>
          </cell>
          <cell r="H51">
            <v>12.5</v>
          </cell>
          <cell r="I51">
            <v>10937500</v>
          </cell>
          <cell r="M51">
            <v>0</v>
          </cell>
          <cell r="O51">
            <v>0</v>
          </cell>
          <cell r="P51">
            <v>13772500</v>
          </cell>
        </row>
        <row r="52">
          <cell r="B52" t="str">
            <v>B317</v>
          </cell>
          <cell r="C52" t="str">
            <v>Đinh Việt Anh</v>
          </cell>
          <cell r="D52" t="str">
            <v>29Y-9732/30Z-9356</v>
          </cell>
          <cell r="E52">
            <v>40087</v>
          </cell>
          <cell r="F52">
            <v>0</v>
          </cell>
          <cell r="G52">
            <v>0</v>
          </cell>
          <cell r="H52">
            <v>11</v>
          </cell>
          <cell r="I52">
            <v>9625000</v>
          </cell>
          <cell r="M52">
            <v>0</v>
          </cell>
          <cell r="O52">
            <v>0</v>
          </cell>
          <cell r="P52">
            <v>9625000</v>
          </cell>
        </row>
        <row r="53">
          <cell r="B53" t="str">
            <v>B318</v>
          </cell>
          <cell r="C53" t="str">
            <v>Đặng Hồng Hà</v>
          </cell>
          <cell r="D53" t="str">
            <v>30V-8483</v>
          </cell>
          <cell r="E53">
            <v>40253</v>
          </cell>
          <cell r="F53">
            <v>0</v>
          </cell>
          <cell r="G53">
            <v>0</v>
          </cell>
          <cell r="H53">
            <v>9.5</v>
          </cell>
          <cell r="I53">
            <v>8312500</v>
          </cell>
          <cell r="M53">
            <v>0</v>
          </cell>
          <cell r="O53">
            <v>0</v>
          </cell>
          <cell r="P53">
            <v>8312500</v>
          </cell>
        </row>
        <row r="54">
          <cell r="B54" t="str">
            <v>B319</v>
          </cell>
          <cell r="C54" t="str">
            <v>Đỗ Việt Hùng</v>
          </cell>
          <cell r="D54" t="str">
            <v>30M-5044</v>
          </cell>
          <cell r="E54">
            <v>39653</v>
          </cell>
          <cell r="F54">
            <v>14.2</v>
          </cell>
          <cell r="G54">
            <v>8946000</v>
          </cell>
          <cell r="H54">
            <v>15</v>
          </cell>
          <cell r="I54">
            <v>13125000</v>
          </cell>
          <cell r="M54">
            <v>0</v>
          </cell>
          <cell r="O54">
            <v>0</v>
          </cell>
          <cell r="P54">
            <v>22071000</v>
          </cell>
        </row>
        <row r="55">
          <cell r="B55" t="str">
            <v>B320</v>
          </cell>
          <cell r="C55" t="str">
            <v>Đào Thị Thanh Hằng</v>
          </cell>
          <cell r="D55" t="str">
            <v>30H-9300</v>
          </cell>
          <cell r="E55">
            <v>39539</v>
          </cell>
          <cell r="F55">
            <v>18</v>
          </cell>
          <cell r="G55">
            <v>11340000</v>
          </cell>
          <cell r="H55">
            <v>15</v>
          </cell>
          <cell r="I55">
            <v>13125000</v>
          </cell>
          <cell r="M55">
            <v>0</v>
          </cell>
          <cell r="O55">
            <v>0</v>
          </cell>
          <cell r="P55">
            <v>24465000</v>
          </cell>
        </row>
        <row r="56">
          <cell r="B56" t="str">
            <v>B322</v>
          </cell>
          <cell r="C56" t="str">
            <v>Phạm Mỹ Hạnh</v>
          </cell>
          <cell r="D56" t="str">
            <v>99NN-636-10</v>
          </cell>
          <cell r="E56">
            <v>40231</v>
          </cell>
          <cell r="F56">
            <v>0</v>
          </cell>
          <cell r="G56">
            <v>0</v>
          </cell>
          <cell r="H56">
            <v>10.25</v>
          </cell>
          <cell r="I56">
            <v>8968750</v>
          </cell>
          <cell r="M56">
            <v>0</v>
          </cell>
          <cell r="O56">
            <v>0</v>
          </cell>
          <cell r="P56">
            <v>8968750</v>
          </cell>
        </row>
        <row r="57">
          <cell r="B57" t="str">
            <v>B323</v>
          </cell>
          <cell r="C57" t="str">
            <v>Vũ Hoàng Sơn</v>
          </cell>
          <cell r="D57" t="str">
            <v>30K-7652</v>
          </cell>
          <cell r="E57">
            <v>39830</v>
          </cell>
          <cell r="F57">
            <v>8.5</v>
          </cell>
          <cell r="G57">
            <v>5355000</v>
          </cell>
          <cell r="H57">
            <v>15</v>
          </cell>
          <cell r="I57">
            <v>13125000</v>
          </cell>
          <cell r="M57">
            <v>0</v>
          </cell>
          <cell r="O57">
            <v>0</v>
          </cell>
          <cell r="P57">
            <v>18480000</v>
          </cell>
        </row>
        <row r="58">
          <cell r="B58" t="str">
            <v>B324</v>
          </cell>
          <cell r="C58" t="str">
            <v>Nguyễn Thị Kim Thanh</v>
          </cell>
          <cell r="D58" t="str">
            <v>29X-8026/30K-2766</v>
          </cell>
          <cell r="E58">
            <v>39819</v>
          </cell>
          <cell r="F58">
            <v>8.9</v>
          </cell>
          <cell r="G58">
            <v>5607000</v>
          </cell>
          <cell r="H58">
            <v>15</v>
          </cell>
          <cell r="I58">
            <v>13125000</v>
          </cell>
          <cell r="J58" t="str">
            <v>30Y-6992</v>
          </cell>
          <cell r="K58" t="str">
            <v>27/11/2010</v>
          </cell>
          <cell r="L58">
            <v>0</v>
          </cell>
          <cell r="M58">
            <v>0</v>
          </cell>
          <cell r="N58">
            <v>1.1333333333333333</v>
          </cell>
          <cell r="O58">
            <v>1133333.3333333333</v>
          </cell>
          <cell r="P58">
            <v>19865333.333333332</v>
          </cell>
        </row>
        <row r="59">
          <cell r="B59" t="str">
            <v>B402</v>
          </cell>
          <cell r="C59" t="str">
            <v>Nguyễn Thị Đào</v>
          </cell>
          <cell r="D59" t="str">
            <v>30F-4099</v>
          </cell>
          <cell r="E59">
            <v>39370</v>
          </cell>
          <cell r="F59">
            <v>18</v>
          </cell>
          <cell r="G59">
            <v>11340000</v>
          </cell>
          <cell r="H59">
            <v>15</v>
          </cell>
          <cell r="I59">
            <v>13125000</v>
          </cell>
          <cell r="M59">
            <v>0</v>
          </cell>
          <cell r="O59">
            <v>0</v>
          </cell>
          <cell r="P59">
            <v>24465000</v>
          </cell>
        </row>
        <row r="60">
          <cell r="B60" t="str">
            <v>B403</v>
          </cell>
          <cell r="C60" t="str">
            <v>Nguyễn Vinh</v>
          </cell>
          <cell r="D60" t="str">
            <v>30N-4039</v>
          </cell>
          <cell r="E60">
            <v>39569</v>
          </cell>
          <cell r="F60">
            <v>17.2</v>
          </cell>
          <cell r="G60">
            <v>10836000</v>
          </cell>
          <cell r="H60">
            <v>15</v>
          </cell>
          <cell r="I60">
            <v>13125000</v>
          </cell>
          <cell r="J60" t="str">
            <v>29N-3324</v>
          </cell>
          <cell r="K60">
            <v>39569</v>
          </cell>
          <cell r="L60">
            <v>10</v>
          </cell>
          <cell r="M60">
            <v>8000000</v>
          </cell>
          <cell r="O60">
            <v>0</v>
          </cell>
          <cell r="P60">
            <v>31961000</v>
          </cell>
        </row>
        <row r="61">
          <cell r="B61" t="str">
            <v>B404</v>
          </cell>
          <cell r="C61" t="str">
            <v>Đinh Quốc Kim</v>
          </cell>
          <cell r="D61" t="str">
            <v>30H-4963</v>
          </cell>
          <cell r="E61">
            <v>39356</v>
          </cell>
          <cell r="F61">
            <v>24.3</v>
          </cell>
          <cell r="G61">
            <v>15309000</v>
          </cell>
          <cell r="H61">
            <v>15</v>
          </cell>
          <cell r="I61">
            <v>13125000</v>
          </cell>
          <cell r="M61">
            <v>0</v>
          </cell>
          <cell r="O61">
            <v>0</v>
          </cell>
          <cell r="P61">
            <v>28434000</v>
          </cell>
        </row>
        <row r="62">
          <cell r="B62" t="str">
            <v>B405</v>
          </cell>
          <cell r="C62" t="str">
            <v>Phạm Thiếu Hoa</v>
          </cell>
          <cell r="D62" t="str">
            <v>30U-7824</v>
          </cell>
          <cell r="E62">
            <v>40179</v>
          </cell>
          <cell r="F62">
            <v>0</v>
          </cell>
          <cell r="G62">
            <v>0</v>
          </cell>
          <cell r="H62">
            <v>15</v>
          </cell>
          <cell r="I62">
            <v>13125000</v>
          </cell>
          <cell r="M62">
            <v>0</v>
          </cell>
          <cell r="O62">
            <v>0</v>
          </cell>
          <cell r="P62">
            <v>13125000</v>
          </cell>
        </row>
        <row r="63">
          <cell r="B63" t="str">
            <v>B406</v>
          </cell>
          <cell r="C63" t="str">
            <v>Phạm Hoàng Hà</v>
          </cell>
          <cell r="D63" t="str">
            <v>29Y-8155</v>
          </cell>
          <cell r="E63">
            <v>39814</v>
          </cell>
          <cell r="F63">
            <v>9</v>
          </cell>
          <cell r="G63">
            <v>5670000</v>
          </cell>
          <cell r="H63">
            <v>15</v>
          </cell>
          <cell r="I63">
            <v>13125000</v>
          </cell>
          <cell r="M63">
            <v>0</v>
          </cell>
          <cell r="O63">
            <v>0</v>
          </cell>
          <cell r="P63">
            <v>18795000</v>
          </cell>
        </row>
        <row r="64">
          <cell r="B64" t="str">
            <v>B408</v>
          </cell>
          <cell r="C64" t="str">
            <v>Ha Yong Bong</v>
          </cell>
          <cell r="D64" t="str">
            <v>29LD-3912</v>
          </cell>
          <cell r="E64">
            <v>39871</v>
          </cell>
          <cell r="F64">
            <v>7.2</v>
          </cell>
          <cell r="G64">
            <v>4536000</v>
          </cell>
          <cell r="H64">
            <v>15</v>
          </cell>
          <cell r="I64">
            <v>13125000</v>
          </cell>
          <cell r="M64">
            <v>0</v>
          </cell>
          <cell r="O64">
            <v>0</v>
          </cell>
          <cell r="P64">
            <v>17661000</v>
          </cell>
        </row>
        <row r="65">
          <cell r="B65" t="str">
            <v>B409</v>
          </cell>
          <cell r="C65" t="str">
            <v>Đinh Thị Hồng Châm</v>
          </cell>
          <cell r="D65" t="str">
            <v>30V-8595</v>
          </cell>
          <cell r="E65">
            <v>39462</v>
          </cell>
          <cell r="F65">
            <v>20.8</v>
          </cell>
          <cell r="G65">
            <v>13104000</v>
          </cell>
          <cell r="H65">
            <v>15</v>
          </cell>
          <cell r="I65">
            <v>13125000</v>
          </cell>
          <cell r="M65">
            <v>0</v>
          </cell>
          <cell r="O65">
            <v>0</v>
          </cell>
          <cell r="P65">
            <v>26229000</v>
          </cell>
        </row>
        <row r="66">
          <cell r="B66" t="str">
            <v>B412</v>
          </cell>
          <cell r="C66" t="str">
            <v>Đặng Minh Phương</v>
          </cell>
          <cell r="D66" t="str">
            <v>30L-7759</v>
          </cell>
          <cell r="E66">
            <v>39264</v>
          </cell>
          <cell r="F66">
            <v>27</v>
          </cell>
          <cell r="G66">
            <v>17010000</v>
          </cell>
          <cell r="H66">
            <v>15</v>
          </cell>
          <cell r="I66">
            <v>13125000</v>
          </cell>
          <cell r="J66" t="str">
            <v>29Z-7077</v>
          </cell>
          <cell r="K66">
            <v>39356</v>
          </cell>
          <cell r="L66">
            <v>24</v>
          </cell>
          <cell r="M66">
            <v>19200000</v>
          </cell>
          <cell r="N66">
            <v>15</v>
          </cell>
          <cell r="O66">
            <v>15000000</v>
          </cell>
          <cell r="P66">
            <v>64335000</v>
          </cell>
        </row>
        <row r="67">
          <cell r="B67" t="str">
            <v>B413</v>
          </cell>
          <cell r="C67" t="str">
            <v>Nguyễn Thị Thủy</v>
          </cell>
          <cell r="D67" t="str">
            <v>29Y-5275</v>
          </cell>
          <cell r="E67">
            <v>40070</v>
          </cell>
          <cell r="F67">
            <v>0.5</v>
          </cell>
          <cell r="G67">
            <v>315000</v>
          </cell>
          <cell r="H67">
            <v>15</v>
          </cell>
          <cell r="I67">
            <v>13125000</v>
          </cell>
          <cell r="M67">
            <v>0</v>
          </cell>
          <cell r="O67">
            <v>0</v>
          </cell>
          <cell r="P67">
            <v>13440000</v>
          </cell>
        </row>
        <row r="68">
          <cell r="B68" t="str">
            <v>B414</v>
          </cell>
          <cell r="C68" t="str">
            <v>Trần Thị Thu Hương</v>
          </cell>
          <cell r="D68" t="str">
            <v>29A-006.19</v>
          </cell>
          <cell r="E68">
            <v>39829</v>
          </cell>
          <cell r="F68">
            <v>8.6</v>
          </cell>
          <cell r="G68">
            <v>5418000</v>
          </cell>
          <cell r="H68">
            <v>15</v>
          </cell>
          <cell r="I68">
            <v>13125000</v>
          </cell>
          <cell r="M68">
            <v>0</v>
          </cell>
          <cell r="O68">
            <v>0</v>
          </cell>
          <cell r="P68">
            <v>18543000</v>
          </cell>
        </row>
        <row r="69">
          <cell r="B69" t="str">
            <v>B416</v>
          </cell>
          <cell r="C69" t="str">
            <v>Lê Thị Hoa</v>
          </cell>
          <cell r="D69" t="str">
            <v>30M-9875</v>
          </cell>
          <cell r="E69">
            <v>40103</v>
          </cell>
          <cell r="F69">
            <v>0</v>
          </cell>
          <cell r="G69">
            <v>0</v>
          </cell>
          <cell r="H69">
            <v>14.5</v>
          </cell>
          <cell r="I69">
            <v>12687500</v>
          </cell>
          <cell r="M69">
            <v>0</v>
          </cell>
          <cell r="O69">
            <v>0</v>
          </cell>
          <cell r="P69">
            <v>12687500</v>
          </cell>
        </row>
        <row r="70">
          <cell r="B70" t="str">
            <v>B417</v>
          </cell>
          <cell r="C70" t="str">
            <v>Nguyễn Thị Hoa</v>
          </cell>
          <cell r="D70" t="str">
            <v>29V-2754</v>
          </cell>
          <cell r="E70">
            <v>39814</v>
          </cell>
          <cell r="F70">
            <v>9</v>
          </cell>
          <cell r="G70">
            <v>5670000</v>
          </cell>
          <cell r="H70">
            <v>15</v>
          </cell>
          <cell r="I70">
            <v>13125000</v>
          </cell>
          <cell r="M70">
            <v>0</v>
          </cell>
          <cell r="O70">
            <v>0</v>
          </cell>
          <cell r="P70">
            <v>18795000</v>
          </cell>
        </row>
        <row r="71">
          <cell r="B71" t="str">
            <v>B419</v>
          </cell>
          <cell r="C71" t="str">
            <v>Lê Thị Chúc</v>
          </cell>
          <cell r="D71" t="str">
            <v>29U-9250</v>
          </cell>
          <cell r="E71">
            <v>39995</v>
          </cell>
          <cell r="F71">
            <v>3</v>
          </cell>
          <cell r="G71">
            <v>1890000</v>
          </cell>
          <cell r="H71">
            <v>6</v>
          </cell>
          <cell r="I71">
            <v>5250000</v>
          </cell>
          <cell r="M71">
            <v>0</v>
          </cell>
          <cell r="O71">
            <v>0</v>
          </cell>
          <cell r="P71">
            <v>7140000</v>
          </cell>
        </row>
        <row r="72">
          <cell r="B72" t="str">
            <v>B421</v>
          </cell>
          <cell r="C72" t="str">
            <v>Điền Kiều Hồng Hạnh</v>
          </cell>
          <cell r="D72" t="str">
            <v>29Y-9112/ 30X-0787/ 31F-4858</v>
          </cell>
          <cell r="E72">
            <v>40100</v>
          </cell>
          <cell r="G72">
            <v>0</v>
          </cell>
          <cell r="H72">
            <v>14.5</v>
          </cell>
          <cell r="I72">
            <v>12687500</v>
          </cell>
          <cell r="M72">
            <v>0</v>
          </cell>
          <cell r="O72">
            <v>0</v>
          </cell>
          <cell r="P72">
            <v>12687500</v>
          </cell>
        </row>
        <row r="73">
          <cell r="B73" t="str">
            <v>B422</v>
          </cell>
          <cell r="C73" t="str">
            <v>Đỗ Sơn Giang</v>
          </cell>
          <cell r="D73" t="str">
            <v>29Y-8684</v>
          </cell>
          <cell r="E73">
            <v>39510</v>
          </cell>
          <cell r="F73">
            <v>19.2</v>
          </cell>
          <cell r="G73">
            <v>12096000</v>
          </cell>
          <cell r="H73">
            <v>15</v>
          </cell>
          <cell r="I73">
            <v>13125000</v>
          </cell>
          <cell r="J73" t="str">
            <v>30T-3074</v>
          </cell>
          <cell r="K73" t="str">
            <v>30/09/2009</v>
          </cell>
          <cell r="L73">
            <v>0</v>
          </cell>
          <cell r="M73">
            <v>0</v>
          </cell>
          <cell r="N73">
            <v>15</v>
          </cell>
          <cell r="O73">
            <v>15000000</v>
          </cell>
          <cell r="P73">
            <v>40221000</v>
          </cell>
        </row>
        <row r="74">
          <cell r="B74" t="str">
            <v>B423</v>
          </cell>
          <cell r="C74" t="str">
            <v>Vũ Lan Hương</v>
          </cell>
          <cell r="D74" t="str">
            <v>30L-8277</v>
          </cell>
          <cell r="E74">
            <v>39814</v>
          </cell>
          <cell r="F74">
            <v>9</v>
          </cell>
          <cell r="G74">
            <v>5670000</v>
          </cell>
          <cell r="H74">
            <v>15</v>
          </cell>
          <cell r="I74">
            <v>13125000</v>
          </cell>
          <cell r="M74">
            <v>0</v>
          </cell>
          <cell r="O74">
            <v>0</v>
          </cell>
          <cell r="P74">
            <v>18795000</v>
          </cell>
        </row>
        <row r="75">
          <cell r="B75" t="str">
            <v>B424</v>
          </cell>
          <cell r="C75" t="str">
            <v>Mr. Lee Cheol Ku</v>
          </cell>
          <cell r="D75" t="str">
            <v>99NN-636-11</v>
          </cell>
          <cell r="E75">
            <v>40322</v>
          </cell>
          <cell r="F75">
            <v>0</v>
          </cell>
          <cell r="G75">
            <v>0</v>
          </cell>
          <cell r="H75">
            <v>7.2</v>
          </cell>
          <cell r="I75">
            <v>6300000</v>
          </cell>
          <cell r="M75">
            <v>0</v>
          </cell>
          <cell r="O75">
            <v>0</v>
          </cell>
          <cell r="P75">
            <v>6300000</v>
          </cell>
        </row>
        <row r="76">
          <cell r="B76" t="str">
            <v>B501</v>
          </cell>
          <cell r="C76" t="str">
            <v>Nguyễn Thanh Thủy/ Lee Jeong Il</v>
          </cell>
          <cell r="D76" t="str">
            <v>29LD-3982-xe chủ hộ ko đỗ</v>
          </cell>
          <cell r="E76">
            <v>40283</v>
          </cell>
          <cell r="F76">
            <v>0</v>
          </cell>
          <cell r="G76">
            <v>0</v>
          </cell>
          <cell r="H76">
            <v>8.5</v>
          </cell>
          <cell r="I76">
            <v>7437500</v>
          </cell>
          <cell r="M76">
            <v>0</v>
          </cell>
          <cell r="O76">
            <v>0</v>
          </cell>
          <cell r="P76">
            <v>7437500</v>
          </cell>
        </row>
        <row r="77">
          <cell r="B77" t="str">
            <v>B502</v>
          </cell>
          <cell r="C77" t="str">
            <v>Phạm Khánh Sơn</v>
          </cell>
          <cell r="D77" t="str">
            <v xml:space="preserve">30L-9021 </v>
          </cell>
          <cell r="E77">
            <v>39539</v>
          </cell>
          <cell r="F77">
            <v>18</v>
          </cell>
          <cell r="G77">
            <v>11340000</v>
          </cell>
          <cell r="H77">
            <v>15</v>
          </cell>
          <cell r="I77">
            <v>13125000</v>
          </cell>
          <cell r="M77">
            <v>0</v>
          </cell>
          <cell r="O77">
            <v>0</v>
          </cell>
          <cell r="P77">
            <v>24465000</v>
          </cell>
        </row>
        <row r="78">
          <cell r="B78" t="str">
            <v>B503</v>
          </cell>
          <cell r="C78" t="str">
            <v>Nguyễn Thị Hòa</v>
          </cell>
          <cell r="D78" t="str">
            <v>30M-2271</v>
          </cell>
          <cell r="E78">
            <v>39753</v>
          </cell>
          <cell r="F78">
            <v>11</v>
          </cell>
          <cell r="G78">
            <v>6930000</v>
          </cell>
          <cell r="H78">
            <v>15</v>
          </cell>
          <cell r="I78">
            <v>13125000</v>
          </cell>
          <cell r="J78" t="str">
            <v>30M-6759+80NN-651-17</v>
          </cell>
          <cell r="K78" t="str">
            <v>T11/2008</v>
          </cell>
          <cell r="L78">
            <v>22</v>
          </cell>
          <cell r="M78">
            <v>17600000</v>
          </cell>
          <cell r="N78">
            <v>30</v>
          </cell>
          <cell r="O78">
            <v>30000000</v>
          </cell>
          <cell r="P78">
            <v>67655000</v>
          </cell>
        </row>
        <row r="79">
          <cell r="B79" t="str">
            <v>B504</v>
          </cell>
          <cell r="C79" t="str">
            <v>Hồ Việt Hưng</v>
          </cell>
          <cell r="D79" t="str">
            <v>30H-8785</v>
          </cell>
          <cell r="E79">
            <v>39825</v>
          </cell>
          <cell r="F79">
            <v>8.6999999999999993</v>
          </cell>
          <cell r="G79">
            <v>5481000</v>
          </cell>
          <cell r="H79">
            <v>15</v>
          </cell>
          <cell r="I79">
            <v>13125000</v>
          </cell>
          <cell r="J79" t="str">
            <v>29Y-9989</v>
          </cell>
          <cell r="K79" t="str">
            <v>12/1/2009-đo 2 trong 4 xe</v>
          </cell>
          <cell r="L79">
            <v>8.5</v>
          </cell>
          <cell r="M79">
            <v>6800000</v>
          </cell>
          <cell r="N79">
            <v>15</v>
          </cell>
          <cell r="O79">
            <v>15000000</v>
          </cell>
          <cell r="P79">
            <v>40406000</v>
          </cell>
        </row>
        <row r="80">
          <cell r="B80" t="str">
            <v>B506</v>
          </cell>
          <cell r="C80" t="str">
            <v>Nguyễn Chí Hiếu</v>
          </cell>
          <cell r="D80" t="str">
            <v>29M-3395</v>
          </cell>
          <cell r="E80">
            <v>40242</v>
          </cell>
          <cell r="F80">
            <v>0</v>
          </cell>
          <cell r="G80">
            <v>0</v>
          </cell>
          <cell r="H80">
            <v>9.8666666666666671</v>
          </cell>
          <cell r="I80">
            <v>8633333.333333334</v>
          </cell>
          <cell r="J80" t="str">
            <v>30U-3249-dung do T12/2010</v>
          </cell>
          <cell r="K80">
            <v>40269</v>
          </cell>
          <cell r="M80">
            <v>0</v>
          </cell>
          <cell r="N80">
            <v>8</v>
          </cell>
          <cell r="O80">
            <v>8000000</v>
          </cell>
          <cell r="P80">
            <v>16633333.333333334</v>
          </cell>
        </row>
        <row r="81">
          <cell r="B81" t="str">
            <v>B507</v>
          </cell>
          <cell r="C81" t="str">
            <v>Trần Thi Huệ</v>
          </cell>
          <cell r="D81" t="str">
            <v>30V-5685</v>
          </cell>
          <cell r="E81">
            <v>40513</v>
          </cell>
          <cell r="F81">
            <v>0</v>
          </cell>
          <cell r="G81">
            <v>0</v>
          </cell>
          <cell r="H81">
            <v>1</v>
          </cell>
          <cell r="I81">
            <v>875000</v>
          </cell>
          <cell r="M81">
            <v>0</v>
          </cell>
          <cell r="O81">
            <v>0</v>
          </cell>
          <cell r="P81">
            <v>875000</v>
          </cell>
        </row>
        <row r="82">
          <cell r="B82" t="str">
            <v>B509</v>
          </cell>
          <cell r="C82" t="str">
            <v>Phạm Huy Trung</v>
          </cell>
          <cell r="D82" t="str">
            <v>30U-0342/30Y-7213</v>
          </cell>
          <cell r="E82">
            <v>39898</v>
          </cell>
          <cell r="F82">
            <v>6.3</v>
          </cell>
          <cell r="G82">
            <v>3969000</v>
          </cell>
          <cell r="H82">
            <v>15</v>
          </cell>
          <cell r="I82">
            <v>13125000</v>
          </cell>
          <cell r="J82" t="str">
            <v>30U-6811/30S-0400</v>
          </cell>
          <cell r="K82">
            <v>40095</v>
          </cell>
          <cell r="L82">
            <v>0</v>
          </cell>
          <cell r="M82">
            <v>0</v>
          </cell>
          <cell r="N82">
            <v>12.7</v>
          </cell>
          <cell r="O82">
            <v>12700000</v>
          </cell>
          <cell r="P82">
            <v>29794000</v>
          </cell>
        </row>
        <row r="83">
          <cell r="B83" t="str">
            <v>B510</v>
          </cell>
          <cell r="C83" t="str">
            <v>Trịnh Thị Thu Thủy</v>
          </cell>
          <cell r="D83" t="str">
            <v>30S-7355</v>
          </cell>
          <cell r="E83">
            <v>40313</v>
          </cell>
          <cell r="F83">
            <v>0</v>
          </cell>
          <cell r="G83">
            <v>0</v>
          </cell>
          <cell r="H83">
            <v>7.5</v>
          </cell>
          <cell r="I83">
            <v>6562500</v>
          </cell>
          <cell r="J83" t="str">
            <v>30U-5166-dung do 1/7/2010</v>
          </cell>
          <cell r="K83">
            <v>40303</v>
          </cell>
          <cell r="L83">
            <v>0</v>
          </cell>
          <cell r="M83">
            <v>0</v>
          </cell>
          <cell r="N83">
            <v>1.8333333333333335</v>
          </cell>
          <cell r="O83">
            <v>1833333.3333333335</v>
          </cell>
          <cell r="P83">
            <v>8395833.333333334</v>
          </cell>
        </row>
        <row r="84">
          <cell r="B84" t="str">
            <v>B514</v>
          </cell>
          <cell r="C84" t="str">
            <v>Nguyễn Thị Thái Hằng</v>
          </cell>
          <cell r="D84" t="str">
            <v>30L-6309</v>
          </cell>
          <cell r="E84">
            <v>39814</v>
          </cell>
          <cell r="F84">
            <v>9</v>
          </cell>
          <cell r="G84">
            <v>5670000</v>
          </cell>
          <cell r="H84">
            <v>15</v>
          </cell>
          <cell r="I84">
            <v>13125000</v>
          </cell>
          <cell r="M84">
            <v>0</v>
          </cell>
          <cell r="O84">
            <v>0</v>
          </cell>
          <cell r="P84">
            <v>18795000</v>
          </cell>
        </row>
        <row r="85">
          <cell r="B85" t="str">
            <v>B515</v>
          </cell>
          <cell r="C85" t="str">
            <v>Dương Hương Giang</v>
          </cell>
          <cell r="D85" t="str">
            <v>30L-6533-dung do T6/2010</v>
          </cell>
          <cell r="E85">
            <v>39448</v>
          </cell>
          <cell r="F85">
            <v>21.3</v>
          </cell>
          <cell r="G85">
            <v>13419000</v>
          </cell>
          <cell r="H85">
            <v>9</v>
          </cell>
          <cell r="I85">
            <v>7875000</v>
          </cell>
          <cell r="J85" t="str">
            <v>30F-3776</v>
          </cell>
          <cell r="K85">
            <v>39814</v>
          </cell>
          <cell r="L85">
            <v>9</v>
          </cell>
          <cell r="M85">
            <v>7200000</v>
          </cell>
          <cell r="N85">
            <v>8</v>
          </cell>
          <cell r="O85">
            <v>8000000</v>
          </cell>
          <cell r="P85">
            <v>36494000</v>
          </cell>
        </row>
        <row r="86">
          <cell r="B86" t="str">
            <v>B518</v>
          </cell>
          <cell r="C86" t="str">
            <v>Trịnh Quốc Đoàn</v>
          </cell>
          <cell r="D86" t="str">
            <v>30M-8179/ 30U-8400</v>
          </cell>
          <cell r="E86">
            <v>40067</v>
          </cell>
          <cell r="F86">
            <v>0.6</v>
          </cell>
          <cell r="G86">
            <v>378000</v>
          </cell>
          <cell r="H86">
            <v>15</v>
          </cell>
          <cell r="I86">
            <v>13125000</v>
          </cell>
          <cell r="J86" t="str">
            <v>30V-5622</v>
          </cell>
          <cell r="K86">
            <v>40156</v>
          </cell>
          <cell r="L86">
            <v>0</v>
          </cell>
          <cell r="M86">
            <v>0</v>
          </cell>
          <cell r="N86">
            <v>12.709677419354838</v>
          </cell>
          <cell r="O86">
            <v>12709677.419354837</v>
          </cell>
          <cell r="P86">
            <v>26212677.419354837</v>
          </cell>
        </row>
        <row r="87">
          <cell r="B87" t="str">
            <v>B520</v>
          </cell>
          <cell r="C87" t="str">
            <v>Đặng Ngọc Tiệp</v>
          </cell>
          <cell r="D87" t="str">
            <v>30S-7121</v>
          </cell>
          <cell r="E87">
            <v>39765</v>
          </cell>
          <cell r="F87">
            <v>10.7</v>
          </cell>
          <cell r="G87">
            <v>6741000</v>
          </cell>
          <cell r="H87">
            <v>15</v>
          </cell>
          <cell r="I87">
            <v>13125000</v>
          </cell>
          <cell r="M87">
            <v>0</v>
          </cell>
          <cell r="O87">
            <v>0</v>
          </cell>
          <cell r="P87">
            <v>19866000</v>
          </cell>
        </row>
        <row r="88">
          <cell r="B88" t="str">
            <v>B521</v>
          </cell>
          <cell r="C88" t="str">
            <v>Nguyễn Ngọc Châu</v>
          </cell>
          <cell r="D88" t="str">
            <v>29V-6934</v>
          </cell>
          <cell r="E88">
            <v>39913</v>
          </cell>
          <cell r="F88">
            <v>5.8</v>
          </cell>
          <cell r="G88">
            <v>3654000</v>
          </cell>
          <cell r="H88">
            <v>15</v>
          </cell>
          <cell r="I88">
            <v>13125000</v>
          </cell>
          <cell r="M88">
            <v>0</v>
          </cell>
          <cell r="O88">
            <v>0</v>
          </cell>
          <cell r="P88">
            <v>16779000</v>
          </cell>
        </row>
        <row r="89">
          <cell r="B89" t="str">
            <v>B522</v>
          </cell>
          <cell r="C89" t="str">
            <v>Hồ Hoàng Yến</v>
          </cell>
          <cell r="D89" t="str">
            <v>80NG-636-93</v>
          </cell>
          <cell r="E89">
            <v>39871</v>
          </cell>
          <cell r="F89">
            <v>7</v>
          </cell>
          <cell r="G89">
            <v>4410000</v>
          </cell>
          <cell r="H89">
            <v>15</v>
          </cell>
          <cell r="I89">
            <v>13125000</v>
          </cell>
          <cell r="M89">
            <v>0</v>
          </cell>
          <cell r="O89">
            <v>0</v>
          </cell>
          <cell r="P89">
            <v>17535000</v>
          </cell>
        </row>
        <row r="90">
          <cell r="B90" t="str">
            <v>B523</v>
          </cell>
          <cell r="C90" t="str">
            <v>Phạm Thị Yến</v>
          </cell>
          <cell r="D90" t="str">
            <v>30U-3702</v>
          </cell>
          <cell r="E90">
            <v>39830</v>
          </cell>
          <cell r="F90">
            <v>8.5</v>
          </cell>
          <cell r="G90">
            <v>5355000</v>
          </cell>
          <cell r="H90">
            <v>15</v>
          </cell>
          <cell r="I90">
            <v>13125000</v>
          </cell>
          <cell r="J90" t="str">
            <v>29Y-5343-ngoai troi</v>
          </cell>
          <cell r="M90">
            <v>0</v>
          </cell>
          <cell r="O90">
            <v>0</v>
          </cell>
          <cell r="P90">
            <v>18480000</v>
          </cell>
        </row>
        <row r="91">
          <cell r="B91" t="str">
            <v>B524</v>
          </cell>
          <cell r="C91" t="str">
            <v>Dương Thị Vân Anh</v>
          </cell>
          <cell r="D91" t="str">
            <v>30H-4509</v>
          </cell>
          <cell r="E91">
            <v>39965</v>
          </cell>
          <cell r="F91">
            <v>4</v>
          </cell>
          <cell r="G91">
            <v>2520000</v>
          </cell>
          <cell r="H91">
            <v>15</v>
          </cell>
          <cell r="I91">
            <v>13125000</v>
          </cell>
          <cell r="J91" t="str">
            <v>30U-2056-dung do het T6/2010</v>
          </cell>
          <cell r="K91">
            <v>40071</v>
          </cell>
          <cell r="L91">
            <v>0.5</v>
          </cell>
          <cell r="M91">
            <v>400000</v>
          </cell>
          <cell r="N91">
            <v>9</v>
          </cell>
          <cell r="O91">
            <v>9000000</v>
          </cell>
          <cell r="P91">
            <v>25045000</v>
          </cell>
        </row>
        <row r="92">
          <cell r="B92" t="str">
            <v>B601</v>
          </cell>
          <cell r="C92" t="str">
            <v>Dương Thị Đoan</v>
          </cell>
          <cell r="D92" t="str">
            <v>30M-6672</v>
          </cell>
          <cell r="E92">
            <v>39830</v>
          </cell>
          <cell r="F92">
            <v>8.5</v>
          </cell>
          <cell r="G92">
            <v>5355000</v>
          </cell>
          <cell r="H92">
            <v>15</v>
          </cell>
          <cell r="I92">
            <v>13125000</v>
          </cell>
          <cell r="M92">
            <v>0</v>
          </cell>
          <cell r="O92">
            <v>0</v>
          </cell>
          <cell r="P92">
            <v>18480000</v>
          </cell>
        </row>
        <row r="93">
          <cell r="B93" t="str">
            <v>B602</v>
          </cell>
          <cell r="C93" t="str">
            <v>Lê Nhân Phượng</v>
          </cell>
          <cell r="D93" t="str">
            <v>29NN-296-96</v>
          </cell>
          <cell r="E93">
            <v>39528</v>
          </cell>
          <cell r="F93">
            <v>18.600000000000001</v>
          </cell>
          <cell r="G93">
            <v>11718000</v>
          </cell>
          <cell r="H93">
            <v>15</v>
          </cell>
          <cell r="I93">
            <v>13125000</v>
          </cell>
          <cell r="M93">
            <v>0</v>
          </cell>
          <cell r="O93">
            <v>0</v>
          </cell>
          <cell r="P93">
            <v>24843000</v>
          </cell>
        </row>
        <row r="94">
          <cell r="B94" t="str">
            <v>B603</v>
          </cell>
          <cell r="C94" t="str">
            <v>Nguyễn An Bang</v>
          </cell>
          <cell r="D94" t="str">
            <v>29V-6898</v>
          </cell>
          <cell r="E94">
            <v>39961</v>
          </cell>
          <cell r="F94">
            <v>4.2</v>
          </cell>
          <cell r="G94">
            <v>2646000</v>
          </cell>
          <cell r="H94">
            <v>15</v>
          </cell>
          <cell r="I94">
            <v>13125000</v>
          </cell>
          <cell r="M94">
            <v>0</v>
          </cell>
          <cell r="O94">
            <v>0</v>
          </cell>
          <cell r="P94">
            <v>15771000</v>
          </cell>
        </row>
        <row r="95">
          <cell r="B95" t="str">
            <v>B604</v>
          </cell>
          <cell r="C95" t="str">
            <v>Nguyễn Ngọc Trân</v>
          </cell>
          <cell r="D95" t="str">
            <v>30H-8862</v>
          </cell>
          <cell r="E95">
            <v>39264</v>
          </cell>
          <cell r="F95">
            <v>27</v>
          </cell>
          <cell r="G95">
            <v>17010000</v>
          </cell>
          <cell r="H95">
            <v>15</v>
          </cell>
          <cell r="I95">
            <v>13125000</v>
          </cell>
          <cell r="M95">
            <v>0</v>
          </cell>
          <cell r="O95">
            <v>0</v>
          </cell>
          <cell r="P95">
            <v>30135000</v>
          </cell>
        </row>
        <row r="96">
          <cell r="B96" t="str">
            <v>B607</v>
          </cell>
          <cell r="C96" t="str">
            <v>Nguyễn Thị Thanh Hà/Hoàng Văn Lương</v>
          </cell>
          <cell r="D96" t="str">
            <v>29Z-0380</v>
          </cell>
          <cell r="E96">
            <v>40330</v>
          </cell>
          <cell r="F96">
            <v>0</v>
          </cell>
          <cell r="G96">
            <v>0</v>
          </cell>
          <cell r="H96">
            <v>15</v>
          </cell>
          <cell r="I96">
            <v>13125000</v>
          </cell>
          <cell r="J96" t="str">
            <v>HH6148</v>
          </cell>
          <cell r="M96">
            <v>0</v>
          </cell>
          <cell r="O96">
            <v>0</v>
          </cell>
          <cell r="P96">
            <v>13125000</v>
          </cell>
        </row>
        <row r="97">
          <cell r="B97" t="str">
            <v>B608</v>
          </cell>
          <cell r="C97" t="str">
            <v>Mr. Cristiano Rolano</v>
          </cell>
          <cell r="D97" t="str">
            <v>30Y-3713</v>
          </cell>
          <cell r="E97">
            <v>40365</v>
          </cell>
          <cell r="F97">
            <v>0</v>
          </cell>
          <cell r="G97">
            <v>0</v>
          </cell>
          <cell r="H97">
            <v>15</v>
          </cell>
          <cell r="I97">
            <v>13125000</v>
          </cell>
          <cell r="M97">
            <v>0</v>
          </cell>
          <cell r="O97">
            <v>0</v>
          </cell>
          <cell r="P97">
            <v>13125000</v>
          </cell>
        </row>
        <row r="98">
          <cell r="B98" t="str">
            <v>B609</v>
          </cell>
          <cell r="C98" t="str">
            <v>Nguyễn Đức</v>
          </cell>
          <cell r="D98" t="str">
            <v>30S-6966/ 30P-8743</v>
          </cell>
          <cell r="E98">
            <v>39448</v>
          </cell>
          <cell r="F98">
            <v>21</v>
          </cell>
          <cell r="G98">
            <v>13230000</v>
          </cell>
          <cell r="H98">
            <v>0</v>
          </cell>
          <cell r="I98">
            <v>0</v>
          </cell>
          <cell r="M98">
            <v>0</v>
          </cell>
          <cell r="O98">
            <v>0</v>
          </cell>
          <cell r="P98">
            <v>13230000</v>
          </cell>
        </row>
        <row r="99">
          <cell r="B99" t="str">
            <v>B610</v>
          </cell>
          <cell r="C99" t="str">
            <v>Bùi Quang Ngọc</v>
          </cell>
          <cell r="D99" t="str">
            <v>29Y-9774</v>
          </cell>
          <cell r="E99">
            <v>39888</v>
          </cell>
          <cell r="F99">
            <v>6.6</v>
          </cell>
          <cell r="G99">
            <v>4158000</v>
          </cell>
          <cell r="H99">
            <v>15</v>
          </cell>
          <cell r="I99">
            <v>13125000</v>
          </cell>
          <cell r="J99" t="str">
            <v>30F-0949/ 80NN-166-95/30T-7252</v>
          </cell>
          <cell r="K99" t="str">
            <v>16/02/09</v>
          </cell>
          <cell r="L99">
            <v>22.5</v>
          </cell>
          <cell r="M99">
            <v>18000000</v>
          </cell>
          <cell r="N99">
            <v>36</v>
          </cell>
          <cell r="O99">
            <v>36000000</v>
          </cell>
          <cell r="P99">
            <v>71283000</v>
          </cell>
        </row>
        <row r="100">
          <cell r="B100" t="str">
            <v>B611</v>
          </cell>
          <cell r="C100" t="str">
            <v>Trần Vân Huy</v>
          </cell>
          <cell r="D100" t="str">
            <v>29Y-8404</v>
          </cell>
          <cell r="E100">
            <v>40112</v>
          </cell>
          <cell r="F100">
            <v>0</v>
          </cell>
          <cell r="G100">
            <v>0</v>
          </cell>
          <cell r="H100">
            <v>14.161290322580644</v>
          </cell>
          <cell r="I100">
            <v>12391129.032258064</v>
          </cell>
          <cell r="M100">
            <v>0</v>
          </cell>
          <cell r="O100">
            <v>0</v>
          </cell>
          <cell r="P100">
            <v>12391129.032258064</v>
          </cell>
        </row>
        <row r="101">
          <cell r="B101" t="str">
            <v>B615</v>
          </cell>
          <cell r="C101" t="str">
            <v>Thang Đức Thắng</v>
          </cell>
          <cell r="D101" t="str">
            <v>30K-0655</v>
          </cell>
          <cell r="E101">
            <v>39525</v>
          </cell>
          <cell r="F101">
            <v>18.7</v>
          </cell>
          <cell r="G101">
            <v>11781000</v>
          </cell>
          <cell r="H101">
            <v>15</v>
          </cell>
          <cell r="I101">
            <v>13125000</v>
          </cell>
          <cell r="M101">
            <v>0</v>
          </cell>
          <cell r="O101">
            <v>0</v>
          </cell>
          <cell r="P101">
            <v>24906000</v>
          </cell>
        </row>
        <row r="102">
          <cell r="B102" t="str">
            <v>B616</v>
          </cell>
          <cell r="C102" t="str">
            <v>Mr. Youn Jeong Ho</v>
          </cell>
          <cell r="D102" t="str">
            <v>30Y-3279-dung do T11/2010</v>
          </cell>
          <cell r="E102">
            <v>40353</v>
          </cell>
          <cell r="F102">
            <v>0</v>
          </cell>
          <cell r="G102">
            <v>0</v>
          </cell>
          <cell r="H102">
            <v>6.166666666666667</v>
          </cell>
          <cell r="I102">
            <v>5395833.333333334</v>
          </cell>
          <cell r="M102">
            <v>0</v>
          </cell>
          <cell r="O102">
            <v>0</v>
          </cell>
          <cell r="P102">
            <v>5395833.333333334</v>
          </cell>
        </row>
        <row r="103">
          <cell r="B103" t="str">
            <v>B617</v>
          </cell>
          <cell r="C103" t="str">
            <v>Nguyễn Thanh Diệu Linh/ Yury Densovich</v>
          </cell>
          <cell r="D103" t="str">
            <v>29NN-441-02</v>
          </cell>
          <cell r="E103">
            <v>39630</v>
          </cell>
          <cell r="F103">
            <v>15</v>
          </cell>
          <cell r="G103">
            <v>9450000</v>
          </cell>
          <cell r="H103">
            <v>15</v>
          </cell>
          <cell r="I103">
            <v>13125000</v>
          </cell>
          <cell r="M103">
            <v>0</v>
          </cell>
          <cell r="O103">
            <v>0</v>
          </cell>
          <cell r="P103">
            <v>22575000</v>
          </cell>
        </row>
        <row r="104">
          <cell r="B104" t="str">
            <v>B619</v>
          </cell>
          <cell r="C104" t="str">
            <v>Nguyễn Hòa Bình</v>
          </cell>
          <cell r="D104" t="str">
            <v>29T-6631</v>
          </cell>
          <cell r="E104">
            <v>39448</v>
          </cell>
          <cell r="F104">
            <v>21</v>
          </cell>
          <cell r="G104">
            <v>13230000</v>
          </cell>
          <cell r="H104">
            <v>15</v>
          </cell>
          <cell r="I104">
            <v>13125000</v>
          </cell>
          <cell r="M104">
            <v>0</v>
          </cell>
          <cell r="O104">
            <v>0</v>
          </cell>
          <cell r="P104">
            <v>26355000</v>
          </cell>
        </row>
        <row r="105">
          <cell r="B105" t="str">
            <v>B621</v>
          </cell>
          <cell r="C105" t="str">
            <v>Ngô Sỹ Quang</v>
          </cell>
          <cell r="D105" t="str">
            <v>30V-2276/ 30F-1108</v>
          </cell>
          <cell r="E105">
            <v>40371</v>
          </cell>
          <cell r="F105">
            <v>0</v>
          </cell>
          <cell r="G105">
            <v>0</v>
          </cell>
          <cell r="H105">
            <v>5.6333333333333329</v>
          </cell>
          <cell r="I105">
            <v>4929166.666666666</v>
          </cell>
          <cell r="M105">
            <v>0</v>
          </cell>
          <cell r="O105">
            <v>0</v>
          </cell>
          <cell r="P105">
            <v>4929166.666666666</v>
          </cell>
        </row>
        <row r="106">
          <cell r="B106" t="str">
            <v>B622</v>
          </cell>
          <cell r="C106" t="str">
            <v>Ngô Thị Hạnh</v>
          </cell>
          <cell r="D106" t="str">
            <v>29S-6408</v>
          </cell>
          <cell r="E106">
            <v>40238</v>
          </cell>
          <cell r="F106">
            <v>0</v>
          </cell>
          <cell r="G106">
            <v>0</v>
          </cell>
          <cell r="H106">
            <v>9.8666666666666671</v>
          </cell>
          <cell r="I106">
            <v>8633333.333333334</v>
          </cell>
          <cell r="M106">
            <v>0</v>
          </cell>
          <cell r="O106">
            <v>0</v>
          </cell>
          <cell r="P106">
            <v>8633333.333333334</v>
          </cell>
        </row>
        <row r="107">
          <cell r="B107" t="str">
            <v>B623</v>
          </cell>
          <cell r="C107" t="str">
            <v>Nguyễn Linh Giang</v>
          </cell>
          <cell r="D107" t="str">
            <v>29Y-8081</v>
          </cell>
          <cell r="E107">
            <v>39934</v>
          </cell>
          <cell r="F107">
            <v>5</v>
          </cell>
          <cell r="G107">
            <v>3150000</v>
          </cell>
          <cell r="H107">
            <v>15</v>
          </cell>
          <cell r="I107">
            <v>13125000</v>
          </cell>
          <cell r="M107">
            <v>0</v>
          </cell>
          <cell r="O107">
            <v>0</v>
          </cell>
          <cell r="P107">
            <v>16275000</v>
          </cell>
        </row>
        <row r="108">
          <cell r="B108" t="str">
            <v>B701</v>
          </cell>
          <cell r="C108" t="str">
            <v>Vũ Quốc Bình / Kim Young Bin</v>
          </cell>
          <cell r="D108" t="str">
            <v>29NN-636-88</v>
          </cell>
          <cell r="E108">
            <v>39448</v>
          </cell>
          <cell r="F108">
            <v>21</v>
          </cell>
          <cell r="G108">
            <v>13230000</v>
          </cell>
          <cell r="H108">
            <v>15</v>
          </cell>
          <cell r="I108">
            <v>13125000</v>
          </cell>
          <cell r="M108">
            <v>0</v>
          </cell>
          <cell r="O108">
            <v>0</v>
          </cell>
          <cell r="P108">
            <v>26355000</v>
          </cell>
        </row>
        <row r="109">
          <cell r="B109" t="str">
            <v>B702</v>
          </cell>
          <cell r="C109" t="str">
            <v>Nguyễn Mai Toại</v>
          </cell>
          <cell r="D109" t="str">
            <v>29U-1134/ 31F-3204</v>
          </cell>
          <cell r="E109">
            <v>39873</v>
          </cell>
          <cell r="F109">
            <v>7</v>
          </cell>
          <cell r="G109">
            <v>4410000</v>
          </cell>
          <cell r="H109">
            <v>15</v>
          </cell>
          <cell r="I109">
            <v>13125000</v>
          </cell>
          <cell r="J109" t="str">
            <v>30S-7769</v>
          </cell>
          <cell r="K109" t="str">
            <v>15/09/2009</v>
          </cell>
          <cell r="L109">
            <v>0.6</v>
          </cell>
          <cell r="M109">
            <v>480000</v>
          </cell>
          <cell r="N109">
            <v>15</v>
          </cell>
          <cell r="O109">
            <v>15000000</v>
          </cell>
          <cell r="P109">
            <v>33015000</v>
          </cell>
        </row>
        <row r="110">
          <cell r="B110" t="str">
            <v>B703</v>
          </cell>
          <cell r="C110" t="str">
            <v>Phạm Thị Bích Thuỷ</v>
          </cell>
          <cell r="D110" t="str">
            <v>29Y-7258</v>
          </cell>
          <cell r="E110">
            <v>39829</v>
          </cell>
          <cell r="F110">
            <v>8.6</v>
          </cell>
          <cell r="G110">
            <v>5418000</v>
          </cell>
          <cell r="H110">
            <v>15</v>
          </cell>
          <cell r="I110">
            <v>13125000</v>
          </cell>
          <cell r="M110">
            <v>0</v>
          </cell>
          <cell r="O110">
            <v>0</v>
          </cell>
          <cell r="P110">
            <v>18543000</v>
          </cell>
        </row>
        <row r="111">
          <cell r="B111" t="str">
            <v>B704</v>
          </cell>
          <cell r="C111" t="str">
            <v>Momota akihiro</v>
          </cell>
          <cell r="D111" t="str">
            <v>29T-3539</v>
          </cell>
          <cell r="E111">
            <v>39904</v>
          </cell>
          <cell r="F111">
            <v>6</v>
          </cell>
          <cell r="G111">
            <v>3780000</v>
          </cell>
          <cell r="H111">
            <v>6</v>
          </cell>
          <cell r="I111">
            <v>5250000</v>
          </cell>
          <cell r="M111">
            <v>0</v>
          </cell>
          <cell r="O111">
            <v>0</v>
          </cell>
          <cell r="P111">
            <v>9030000</v>
          </cell>
        </row>
        <row r="112">
          <cell r="B112" t="str">
            <v>B705</v>
          </cell>
          <cell r="C112" t="str">
            <v>Ngô Xuân Tùng</v>
          </cell>
          <cell r="D112" t="str">
            <v>33LD-0402</v>
          </cell>
          <cell r="E112">
            <v>40513</v>
          </cell>
          <cell r="F112">
            <v>0</v>
          </cell>
          <cell r="G112">
            <v>0</v>
          </cell>
          <cell r="H112">
            <v>1</v>
          </cell>
          <cell r="I112">
            <v>875000</v>
          </cell>
          <cell r="M112">
            <v>0</v>
          </cell>
          <cell r="O112">
            <v>0</v>
          </cell>
          <cell r="P112">
            <v>875000</v>
          </cell>
        </row>
        <row r="113">
          <cell r="B113" t="str">
            <v>B804</v>
          </cell>
          <cell r="C113" t="str">
            <v>Nguyễn Thanh Bình</v>
          </cell>
          <cell r="D113" t="str">
            <v>30L-6682</v>
          </cell>
          <cell r="E113">
            <v>39946</v>
          </cell>
          <cell r="F113">
            <v>4.7</v>
          </cell>
          <cell r="G113">
            <v>2961000</v>
          </cell>
          <cell r="H113">
            <v>15</v>
          </cell>
          <cell r="I113">
            <v>13125000</v>
          </cell>
          <cell r="M113">
            <v>0</v>
          </cell>
          <cell r="O113">
            <v>0</v>
          </cell>
          <cell r="P113">
            <v>16086000</v>
          </cell>
        </row>
        <row r="114">
          <cell r="B114" t="str">
            <v>B805</v>
          </cell>
          <cell r="C114" t="str">
            <v>Nguyễn Tuấn Anh</v>
          </cell>
          <cell r="D114" t="str">
            <v>30X-4300</v>
          </cell>
          <cell r="E114">
            <v>39554</v>
          </cell>
          <cell r="F114">
            <v>17.7</v>
          </cell>
          <cell r="G114">
            <v>11151000</v>
          </cell>
          <cell r="H114">
            <v>15</v>
          </cell>
          <cell r="I114">
            <v>13125000</v>
          </cell>
          <cell r="M114">
            <v>0</v>
          </cell>
          <cell r="O114">
            <v>0</v>
          </cell>
          <cell r="P114">
            <v>24276000</v>
          </cell>
        </row>
        <row r="115">
          <cell r="B115" t="str">
            <v>B901</v>
          </cell>
          <cell r="C115" t="str">
            <v>Nguyễn Đắc Dậu</v>
          </cell>
          <cell r="D115" t="str">
            <v>88LD-0339-dung do</v>
          </cell>
          <cell r="E115">
            <v>39584</v>
          </cell>
          <cell r="F115">
            <v>16.7</v>
          </cell>
          <cell r="G115">
            <v>10521000</v>
          </cell>
          <cell r="H115">
            <v>8</v>
          </cell>
          <cell r="I115">
            <v>7000000</v>
          </cell>
          <cell r="M115">
            <v>0</v>
          </cell>
          <cell r="O115">
            <v>0</v>
          </cell>
          <cell r="P115">
            <v>17521000</v>
          </cell>
        </row>
        <row r="116">
          <cell r="B116" t="str">
            <v>B902</v>
          </cell>
          <cell r="C116" t="str">
            <v>Nguyễn Minh Hiền</v>
          </cell>
          <cell r="D116" t="str">
            <v>30X-4942</v>
          </cell>
          <cell r="E116">
            <v>40280</v>
          </cell>
          <cell r="F116">
            <v>0</v>
          </cell>
          <cell r="G116">
            <v>0</v>
          </cell>
          <cell r="H116">
            <v>8.6999999999999993</v>
          </cell>
          <cell r="I116">
            <v>7612499.9999999991</v>
          </cell>
          <cell r="M116">
            <v>0</v>
          </cell>
          <cell r="O116">
            <v>0</v>
          </cell>
          <cell r="P116">
            <v>7612499.9999999991</v>
          </cell>
        </row>
        <row r="117">
          <cell r="B117" t="str">
            <v>B903</v>
          </cell>
          <cell r="C117" t="str">
            <v>Bùi Thái Hoàng</v>
          </cell>
          <cell r="D117" t="str">
            <v>30U-3025</v>
          </cell>
          <cell r="E117">
            <v>40148</v>
          </cell>
          <cell r="F117">
            <v>0</v>
          </cell>
          <cell r="G117">
            <v>0</v>
          </cell>
          <cell r="H117">
            <v>13</v>
          </cell>
          <cell r="I117">
            <v>11375000</v>
          </cell>
          <cell r="M117">
            <v>0</v>
          </cell>
          <cell r="O117">
            <v>0</v>
          </cell>
          <cell r="P117">
            <v>11375000</v>
          </cell>
        </row>
        <row r="118">
          <cell r="B118" t="str">
            <v>B904</v>
          </cell>
          <cell r="C118" t="str">
            <v>Kim Hee Jong</v>
          </cell>
          <cell r="D118" t="str">
            <v>50NN-638-52</v>
          </cell>
          <cell r="E118">
            <v>39920</v>
          </cell>
          <cell r="F118">
            <v>5.5</v>
          </cell>
          <cell r="G118">
            <v>3465000</v>
          </cell>
          <cell r="H118">
            <v>15</v>
          </cell>
          <cell r="I118">
            <v>13125000</v>
          </cell>
          <cell r="M118">
            <v>0</v>
          </cell>
          <cell r="O118">
            <v>0</v>
          </cell>
          <cell r="P118">
            <v>16590000</v>
          </cell>
        </row>
        <row r="119">
          <cell r="B119" t="str">
            <v>B905</v>
          </cell>
          <cell r="C119" t="str">
            <v>Nguyễn Thị Thành</v>
          </cell>
          <cell r="D119" t="str">
            <v>30F-1997</v>
          </cell>
          <cell r="E119">
            <v>39829</v>
          </cell>
          <cell r="F119">
            <v>8.6</v>
          </cell>
          <cell r="G119">
            <v>5418000</v>
          </cell>
          <cell r="H119">
            <v>15</v>
          </cell>
          <cell r="I119">
            <v>13125000</v>
          </cell>
          <cell r="J119" t="str">
            <v>30K-6775</v>
          </cell>
          <cell r="K119">
            <v>39829</v>
          </cell>
          <cell r="L119">
            <v>8.6</v>
          </cell>
          <cell r="M119">
            <v>6880000</v>
          </cell>
          <cell r="N119">
            <v>15</v>
          </cell>
          <cell r="O119">
            <v>15000000</v>
          </cell>
          <cell r="P119">
            <v>40423000</v>
          </cell>
        </row>
        <row r="120">
          <cell r="B120" t="str">
            <v>B906</v>
          </cell>
          <cell r="C120" t="str">
            <v>Cty TNHH TMDV Du lịch Trường Giang</v>
          </cell>
          <cell r="D120" t="str">
            <v>30P-3414-dung do T4/2010</v>
          </cell>
          <cell r="E120">
            <v>39995</v>
          </cell>
          <cell r="F120">
            <v>3</v>
          </cell>
          <cell r="G120">
            <v>1890000</v>
          </cell>
          <cell r="H120">
            <v>6</v>
          </cell>
          <cell r="I120">
            <v>5250000</v>
          </cell>
          <cell r="M120">
            <v>0</v>
          </cell>
          <cell r="O120">
            <v>0</v>
          </cell>
          <cell r="P120">
            <v>7140000</v>
          </cell>
        </row>
        <row r="121">
          <cell r="B121" t="str">
            <v>B1001</v>
          </cell>
          <cell r="C121" t="str">
            <v>Nguyễn Thị Kim Chi</v>
          </cell>
          <cell r="D121" t="str">
            <v>29V-1111/ 30S-5624</v>
          </cell>
          <cell r="E121">
            <v>39517</v>
          </cell>
          <cell r="F121">
            <v>19</v>
          </cell>
          <cell r="G121">
            <v>11970000</v>
          </cell>
          <cell r="H121">
            <v>15</v>
          </cell>
          <cell r="I121">
            <v>13125000</v>
          </cell>
          <cell r="J121" t="str">
            <v>30U-7824</v>
          </cell>
          <cell r="K121">
            <v>40634</v>
          </cell>
          <cell r="L121">
            <v>0</v>
          </cell>
          <cell r="M121">
            <v>0</v>
          </cell>
          <cell r="N121">
            <v>1</v>
          </cell>
          <cell r="O121">
            <v>1000000</v>
          </cell>
          <cell r="P121">
            <v>26095000</v>
          </cell>
        </row>
        <row r="122">
          <cell r="B122" t="str">
            <v>B1002</v>
          </cell>
          <cell r="C122" t="str">
            <v>Võ Kim Phong</v>
          </cell>
          <cell r="D122" t="str">
            <v>29Z-3369/ 30S-4271</v>
          </cell>
          <cell r="E122">
            <v>39448</v>
          </cell>
          <cell r="F122">
            <v>21</v>
          </cell>
          <cell r="G122">
            <v>13230000</v>
          </cell>
          <cell r="H122">
            <v>15</v>
          </cell>
          <cell r="I122">
            <v>13125000</v>
          </cell>
          <cell r="M122">
            <v>0</v>
          </cell>
          <cell r="O122">
            <v>0</v>
          </cell>
          <cell r="P122">
            <v>26355000</v>
          </cell>
        </row>
        <row r="123">
          <cell r="B123" t="str">
            <v>B1003</v>
          </cell>
          <cell r="C123" t="str">
            <v>Phùng Xuân Hà</v>
          </cell>
          <cell r="D123" t="str">
            <v>30Y-0542</v>
          </cell>
          <cell r="E123">
            <v>40210</v>
          </cell>
          <cell r="F123">
            <v>0</v>
          </cell>
          <cell r="G123">
            <v>0</v>
          </cell>
          <cell r="H123">
            <v>11</v>
          </cell>
          <cell r="I123">
            <v>9625000</v>
          </cell>
          <cell r="M123">
            <v>0</v>
          </cell>
          <cell r="O123">
            <v>0</v>
          </cell>
          <cell r="P123">
            <v>9625000</v>
          </cell>
        </row>
        <row r="124">
          <cell r="B124" t="str">
            <v>B1004</v>
          </cell>
          <cell r="C124" t="str">
            <v>Phạm Việt Tuấn</v>
          </cell>
          <cell r="D124" t="str">
            <v>30S-2496</v>
          </cell>
          <cell r="E124">
            <v>40190</v>
          </cell>
          <cell r="F124">
            <v>0</v>
          </cell>
          <cell r="G124">
            <v>0</v>
          </cell>
          <cell r="H124">
            <v>11.6</v>
          </cell>
          <cell r="I124">
            <v>10150000</v>
          </cell>
          <cell r="J124" t="str">
            <v>30V-6339</v>
          </cell>
          <cell r="K124">
            <v>40190</v>
          </cell>
          <cell r="L124">
            <v>0</v>
          </cell>
          <cell r="M124">
            <v>0</v>
          </cell>
          <cell r="N124">
            <v>11.6</v>
          </cell>
          <cell r="O124">
            <v>11600000</v>
          </cell>
          <cell r="P124">
            <v>21750000</v>
          </cell>
        </row>
        <row r="125">
          <cell r="B125" t="str">
            <v>B1005</v>
          </cell>
          <cell r="C125" t="str">
            <v>Nguyễn Xuân Tùng/Phan Bích Hà</v>
          </cell>
          <cell r="D125" t="str">
            <v>30F-0745/ 30T-9985</v>
          </cell>
          <cell r="E125">
            <v>39448</v>
          </cell>
          <cell r="F125">
            <v>21</v>
          </cell>
          <cell r="G125">
            <v>13230000</v>
          </cell>
          <cell r="H125">
            <v>15</v>
          </cell>
          <cell r="I125">
            <v>13125000</v>
          </cell>
          <cell r="M125">
            <v>0</v>
          </cell>
          <cell r="O125">
            <v>0</v>
          </cell>
          <cell r="P125">
            <v>26355000</v>
          </cell>
        </row>
        <row r="126">
          <cell r="B126" t="str">
            <v>B1006</v>
          </cell>
          <cell r="C126" t="str">
            <v>Minh Thế Long</v>
          </cell>
          <cell r="D126" t="str">
            <v>29X-6919</v>
          </cell>
          <cell r="E126">
            <v>39787</v>
          </cell>
          <cell r="F126">
            <v>10</v>
          </cell>
          <cell r="G126">
            <v>6300000</v>
          </cell>
          <cell r="H126">
            <v>15</v>
          </cell>
          <cell r="I126">
            <v>13125000</v>
          </cell>
          <cell r="M126">
            <v>0</v>
          </cell>
          <cell r="O126">
            <v>0</v>
          </cell>
          <cell r="P126">
            <v>19425000</v>
          </cell>
        </row>
        <row r="127">
          <cell r="B127" t="str">
            <v>8villa D</v>
          </cell>
          <cell r="C127" t="str">
            <v>Nguyễn Ngọc Minh</v>
          </cell>
          <cell r="D127" t="str">
            <v>30X-5616</v>
          </cell>
          <cell r="E127">
            <v>39995</v>
          </cell>
          <cell r="F127">
            <v>3</v>
          </cell>
          <cell r="G127">
            <v>1890000</v>
          </cell>
          <cell r="H127">
            <v>15</v>
          </cell>
          <cell r="I127">
            <v>13125000</v>
          </cell>
          <cell r="M127">
            <v>0</v>
          </cell>
          <cell r="O127">
            <v>0</v>
          </cell>
          <cell r="P127">
            <v>15015000</v>
          </cell>
        </row>
        <row r="128">
          <cell r="B128" t="str">
            <v>19 villa D</v>
          </cell>
          <cell r="C128" t="str">
            <v>Công ty CP PT Đông Dương Xanh</v>
          </cell>
          <cell r="D128" t="str">
            <v>30K-6541</v>
          </cell>
          <cell r="E128">
            <v>39661</v>
          </cell>
          <cell r="F128">
            <v>14</v>
          </cell>
          <cell r="G128">
            <v>8820000</v>
          </cell>
          <cell r="H128">
            <v>15</v>
          </cell>
          <cell r="I128">
            <v>13125000</v>
          </cell>
          <cell r="M128">
            <v>0</v>
          </cell>
          <cell r="O128">
            <v>0</v>
          </cell>
          <cell r="P128">
            <v>21945000</v>
          </cell>
        </row>
        <row r="129">
          <cell r="B129" t="str">
            <v>29 villa D</v>
          </cell>
          <cell r="C129" t="str">
            <v>Nông Thị Liên</v>
          </cell>
          <cell r="D129" t="str">
            <v>30N-7347</v>
          </cell>
          <cell r="E129">
            <v>40340</v>
          </cell>
          <cell r="F129">
            <v>0</v>
          </cell>
          <cell r="G129">
            <v>0</v>
          </cell>
          <cell r="H129">
            <v>6.666666666666667</v>
          </cell>
          <cell r="I129">
            <v>5833333.333333334</v>
          </cell>
          <cell r="M129">
            <v>0</v>
          </cell>
          <cell r="O129">
            <v>0</v>
          </cell>
          <cell r="P129">
            <v>5833333.333333334</v>
          </cell>
        </row>
        <row r="130">
          <cell r="B130" t="str">
            <v>30 villa D</v>
          </cell>
          <cell r="C130" t="str">
            <v>Phạm Hoàng Tùng</v>
          </cell>
          <cell r="D130" t="str">
            <v>30P-6482</v>
          </cell>
          <cell r="E130">
            <v>40494</v>
          </cell>
          <cell r="F130">
            <v>0</v>
          </cell>
          <cell r="G130">
            <v>0</v>
          </cell>
          <cell r="H130">
            <v>1.6</v>
          </cell>
          <cell r="I130">
            <v>1400000</v>
          </cell>
          <cell r="M130">
            <v>0</v>
          </cell>
          <cell r="O130">
            <v>0</v>
          </cell>
          <cell r="P130">
            <v>1400000</v>
          </cell>
        </row>
        <row r="131">
          <cell r="P131">
            <v>0</v>
          </cell>
        </row>
        <row r="132">
          <cell r="B132" t="str">
            <v>C101</v>
          </cell>
          <cell r="C132" t="str">
            <v>Phạm Hùng Phong</v>
          </cell>
          <cell r="D132" t="str">
            <v>30H-3824</v>
          </cell>
          <cell r="E132">
            <v>39448</v>
          </cell>
          <cell r="F132">
            <v>21</v>
          </cell>
          <cell r="G132">
            <v>13230000</v>
          </cell>
          <cell r="H132">
            <v>3</v>
          </cell>
          <cell r="I132">
            <v>2625000</v>
          </cell>
          <cell r="J132" t="str">
            <v>29H-5536</v>
          </cell>
          <cell r="K132">
            <v>39569</v>
          </cell>
          <cell r="L132">
            <v>17</v>
          </cell>
          <cell r="M132">
            <v>13600000</v>
          </cell>
          <cell r="N132">
            <v>3</v>
          </cell>
          <cell r="O132">
            <v>3000000</v>
          </cell>
          <cell r="P132">
            <v>32455000</v>
          </cell>
        </row>
        <row r="133">
          <cell r="B133" t="str">
            <v>C102</v>
          </cell>
          <cell r="C133" t="str">
            <v>Lê Thanh Hà</v>
          </cell>
          <cell r="D133" t="str">
            <v>30S-1370</v>
          </cell>
          <cell r="E133">
            <v>39965</v>
          </cell>
          <cell r="F133">
            <v>4</v>
          </cell>
          <cell r="G133">
            <v>2520000</v>
          </cell>
          <cell r="H133">
            <v>15</v>
          </cell>
          <cell r="I133">
            <v>13125000</v>
          </cell>
          <cell r="M133">
            <v>0</v>
          </cell>
          <cell r="O133">
            <v>0</v>
          </cell>
          <cell r="P133">
            <v>15645000</v>
          </cell>
        </row>
        <row r="134">
          <cell r="B134" t="str">
            <v>C104</v>
          </cell>
          <cell r="C134" t="str">
            <v>Nguyễn Vũ Long</v>
          </cell>
          <cell r="D134" t="str">
            <v>29NN-506-45</v>
          </cell>
          <cell r="E134">
            <v>39934</v>
          </cell>
          <cell r="F134">
            <v>5</v>
          </cell>
          <cell r="G134">
            <v>3150000</v>
          </cell>
          <cell r="H134">
            <v>15</v>
          </cell>
          <cell r="I134">
            <v>13125000</v>
          </cell>
          <cell r="M134">
            <v>0</v>
          </cell>
          <cell r="O134">
            <v>0</v>
          </cell>
          <cell r="P134">
            <v>16275000</v>
          </cell>
        </row>
        <row r="135">
          <cell r="B135" t="str">
            <v>C105</v>
          </cell>
          <cell r="C135" t="str">
            <v>Nguyễn Ngọc Lượng</v>
          </cell>
          <cell r="D135" t="str">
            <v>30X-0364</v>
          </cell>
          <cell r="E135">
            <v>40179</v>
          </cell>
          <cell r="F135">
            <v>0</v>
          </cell>
          <cell r="G135">
            <v>0</v>
          </cell>
          <cell r="H135">
            <v>12</v>
          </cell>
          <cell r="I135">
            <v>10500000</v>
          </cell>
          <cell r="M135">
            <v>0</v>
          </cell>
          <cell r="O135">
            <v>0</v>
          </cell>
          <cell r="P135">
            <v>10500000</v>
          </cell>
        </row>
        <row r="136">
          <cell r="B136" t="str">
            <v>C106</v>
          </cell>
          <cell r="C136" t="str">
            <v>Vũ Thị Hạnh Nhân</v>
          </cell>
          <cell r="D136" t="str">
            <v>30K-8150</v>
          </cell>
          <cell r="E136">
            <v>39968</v>
          </cell>
          <cell r="F136">
            <v>3.9</v>
          </cell>
          <cell r="G136">
            <v>2457000</v>
          </cell>
          <cell r="H136">
            <v>15</v>
          </cell>
          <cell r="I136">
            <v>13125000</v>
          </cell>
          <cell r="M136">
            <v>0</v>
          </cell>
          <cell r="O136">
            <v>0</v>
          </cell>
          <cell r="P136">
            <v>15582000</v>
          </cell>
        </row>
        <row r="137">
          <cell r="B137" t="str">
            <v>C107</v>
          </cell>
          <cell r="C137" t="str">
            <v>Phạm Thị Thanh Nga</v>
          </cell>
          <cell r="D137" t="str">
            <v>30X-1730</v>
          </cell>
          <cell r="E137">
            <v>40249</v>
          </cell>
          <cell r="F137">
            <v>0</v>
          </cell>
          <cell r="G137">
            <v>0</v>
          </cell>
          <cell r="H137">
            <v>9.65</v>
          </cell>
          <cell r="I137">
            <v>8443750</v>
          </cell>
          <cell r="J137" t="str">
            <v>30V-9385</v>
          </cell>
          <cell r="K137">
            <v>40249</v>
          </cell>
          <cell r="M137">
            <v>0</v>
          </cell>
          <cell r="O137">
            <v>0</v>
          </cell>
          <cell r="P137">
            <v>8443750</v>
          </cell>
        </row>
        <row r="138">
          <cell r="B138" t="str">
            <v>C110</v>
          </cell>
          <cell r="C138" t="str">
            <v>Lê Thị Quỳnh Trang</v>
          </cell>
          <cell r="D138" t="str">
            <v>30K-8711</v>
          </cell>
          <cell r="E138">
            <v>39827</v>
          </cell>
          <cell r="F138">
            <v>8.6</v>
          </cell>
          <cell r="G138">
            <v>5418000</v>
          </cell>
          <cell r="H138">
            <v>15</v>
          </cell>
          <cell r="I138">
            <v>13125000</v>
          </cell>
          <cell r="M138">
            <v>0</v>
          </cell>
          <cell r="O138">
            <v>0</v>
          </cell>
          <cell r="P138">
            <v>18543000</v>
          </cell>
        </row>
        <row r="139">
          <cell r="B139" t="str">
            <v>C112</v>
          </cell>
          <cell r="C139" t="str">
            <v>Phùng Văn Chính</v>
          </cell>
          <cell r="D139" t="str">
            <v>88K-8588</v>
          </cell>
          <cell r="E139">
            <v>40070</v>
          </cell>
          <cell r="F139">
            <v>0.5</v>
          </cell>
          <cell r="G139">
            <v>315000</v>
          </cell>
          <cell r="H139">
            <v>15</v>
          </cell>
          <cell r="I139">
            <v>13125000</v>
          </cell>
          <cell r="M139">
            <v>0</v>
          </cell>
          <cell r="O139">
            <v>0</v>
          </cell>
          <cell r="P139">
            <v>13440000</v>
          </cell>
        </row>
        <row r="140">
          <cell r="B140" t="str">
            <v>C115</v>
          </cell>
          <cell r="C140" t="str">
            <v>Đinh Hải Quang</v>
          </cell>
          <cell r="D140" t="str">
            <v>30S-9070/ 30M-3697</v>
          </cell>
          <cell r="E140">
            <v>39828</v>
          </cell>
          <cell r="F140">
            <v>8.6</v>
          </cell>
          <cell r="G140">
            <v>5418000</v>
          </cell>
          <cell r="H140">
            <v>15</v>
          </cell>
          <cell r="I140">
            <v>13125000</v>
          </cell>
          <cell r="J140" t="str">
            <v>30K-0245</v>
          </cell>
          <cell r="K140">
            <v>39828</v>
          </cell>
          <cell r="L140">
            <v>8.6</v>
          </cell>
          <cell r="M140">
            <v>6880000</v>
          </cell>
          <cell r="N140">
            <v>15</v>
          </cell>
          <cell r="O140">
            <v>15000000</v>
          </cell>
          <cell r="P140">
            <v>40423000</v>
          </cell>
        </row>
        <row r="141">
          <cell r="B141" t="str">
            <v>C116</v>
          </cell>
          <cell r="C141" t="str">
            <v>An Phương Thảo</v>
          </cell>
          <cell r="D141" t="str">
            <v>29C-000.08</v>
          </cell>
          <cell r="E141">
            <v>40269</v>
          </cell>
          <cell r="F141">
            <v>0</v>
          </cell>
          <cell r="G141">
            <v>0</v>
          </cell>
          <cell r="H141">
            <v>9</v>
          </cell>
          <cell r="I141">
            <v>7875000</v>
          </cell>
          <cell r="M141">
            <v>0</v>
          </cell>
          <cell r="O141">
            <v>0</v>
          </cell>
          <cell r="P141">
            <v>7875000</v>
          </cell>
        </row>
        <row r="142">
          <cell r="B142" t="str">
            <v>C117</v>
          </cell>
          <cell r="C142" t="str">
            <v>Nguyễn Thị Minh</v>
          </cell>
          <cell r="D142" t="str">
            <v>30L-2299</v>
          </cell>
          <cell r="E142">
            <v>40135</v>
          </cell>
          <cell r="F142">
            <v>0</v>
          </cell>
          <cell r="G142">
            <v>0</v>
          </cell>
          <cell r="H142">
            <v>13.4</v>
          </cell>
          <cell r="I142">
            <v>11725000</v>
          </cell>
          <cell r="J142" t="str">
            <v>30P-3926</v>
          </cell>
          <cell r="K142">
            <v>40135</v>
          </cell>
          <cell r="L142">
            <v>0</v>
          </cell>
          <cell r="M142">
            <v>0</v>
          </cell>
          <cell r="N142">
            <v>13.4</v>
          </cell>
          <cell r="O142">
            <v>13400000</v>
          </cell>
          <cell r="P142">
            <v>25125000</v>
          </cell>
        </row>
        <row r="143">
          <cell r="B143" t="str">
            <v>C201</v>
          </cell>
          <cell r="C143" t="str">
            <v>Nguyễn Vạn Thắng</v>
          </cell>
          <cell r="D143" t="str">
            <v>29NN-636-54</v>
          </cell>
          <cell r="E143">
            <v>40233</v>
          </cell>
          <cell r="F143">
            <v>0</v>
          </cell>
          <cell r="G143">
            <v>0</v>
          </cell>
          <cell r="H143">
            <v>4.1785714285714004</v>
          </cell>
          <cell r="I143">
            <v>3656249.9999999753</v>
          </cell>
          <cell r="M143">
            <v>0</v>
          </cell>
          <cell r="O143">
            <v>0</v>
          </cell>
          <cell r="P143">
            <v>3656249.9999999753</v>
          </cell>
        </row>
        <row r="144">
          <cell r="B144" t="str">
            <v>C203</v>
          </cell>
          <cell r="C144" t="str">
            <v>Đào Thúy Hà</v>
          </cell>
          <cell r="D144" t="str">
            <v>29Z-6366</v>
          </cell>
          <cell r="E144">
            <v>39814</v>
          </cell>
          <cell r="F144">
            <v>9</v>
          </cell>
          <cell r="G144">
            <v>5670000</v>
          </cell>
          <cell r="H144">
            <v>15</v>
          </cell>
          <cell r="I144">
            <v>13125000</v>
          </cell>
          <cell r="M144">
            <v>0</v>
          </cell>
          <cell r="O144">
            <v>0</v>
          </cell>
          <cell r="P144">
            <v>18795000</v>
          </cell>
        </row>
        <row r="145">
          <cell r="B145" t="str">
            <v>C202</v>
          </cell>
          <cell r="C145" t="str">
            <v>Nguyễn Thị Thu Hà</v>
          </cell>
          <cell r="D145" t="str">
            <v>29Y-9618</v>
          </cell>
          <cell r="E145">
            <v>40092</v>
          </cell>
          <cell r="F145">
            <v>0</v>
          </cell>
          <cell r="G145">
            <v>0</v>
          </cell>
          <cell r="H145">
            <v>14.806451612903226</v>
          </cell>
          <cell r="I145">
            <v>12955645.161290323</v>
          </cell>
          <cell r="M145">
            <v>0</v>
          </cell>
          <cell r="O145">
            <v>0</v>
          </cell>
          <cell r="P145">
            <v>12955645.161290323</v>
          </cell>
        </row>
        <row r="146">
          <cell r="B146" t="str">
            <v>C206</v>
          </cell>
          <cell r="C146" t="str">
            <v>Công ty TNHH CJ Vina Agri</v>
          </cell>
          <cell r="D146" t="str">
            <v>89LD-0072</v>
          </cell>
          <cell r="E146">
            <v>40403</v>
          </cell>
          <cell r="F146">
            <v>0</v>
          </cell>
          <cell r="G146">
            <v>0</v>
          </cell>
          <cell r="H146">
            <v>4.5999999999999996</v>
          </cell>
          <cell r="I146">
            <v>4024999.9999999995</v>
          </cell>
          <cell r="M146">
            <v>0</v>
          </cell>
          <cell r="O146">
            <v>0</v>
          </cell>
          <cell r="P146">
            <v>4024999.9999999995</v>
          </cell>
        </row>
        <row r="147">
          <cell r="B147" t="str">
            <v>C207</v>
          </cell>
          <cell r="C147" t="str">
            <v>Trần Anh Kiệt</v>
          </cell>
          <cell r="D147" t="str">
            <v>30K-7988</v>
          </cell>
          <cell r="E147">
            <v>40280</v>
          </cell>
          <cell r="F147">
            <v>0</v>
          </cell>
          <cell r="G147">
            <v>0</v>
          </cell>
          <cell r="H147">
            <v>4.6333333333333293</v>
          </cell>
          <cell r="I147">
            <v>4054166.6666666633</v>
          </cell>
          <cell r="M147">
            <v>0</v>
          </cell>
          <cell r="O147">
            <v>0</v>
          </cell>
          <cell r="P147">
            <v>4054166.6666666633</v>
          </cell>
        </row>
        <row r="148">
          <cell r="B148" t="str">
            <v>C209</v>
          </cell>
          <cell r="C148" t="str">
            <v>Nguyễn Quốc Huy</v>
          </cell>
          <cell r="D148" t="str">
            <v>29X-0808</v>
          </cell>
          <cell r="E148">
            <v>39953</v>
          </cell>
          <cell r="F148">
            <v>4.4000000000000004</v>
          </cell>
          <cell r="G148">
            <v>2772000</v>
          </cell>
          <cell r="H148">
            <v>15</v>
          </cell>
          <cell r="I148">
            <v>13125000</v>
          </cell>
          <cell r="M148">
            <v>0</v>
          </cell>
          <cell r="O148">
            <v>0</v>
          </cell>
          <cell r="P148">
            <v>15897000</v>
          </cell>
        </row>
        <row r="149">
          <cell r="B149" t="str">
            <v>C211</v>
          </cell>
          <cell r="C149" t="str">
            <v>Nguyễn Công Nam</v>
          </cell>
          <cell r="D149" t="str">
            <v>30H-1260/ 30S-5332</v>
          </cell>
          <cell r="E149">
            <v>39857</v>
          </cell>
          <cell r="F149">
            <v>7.6</v>
          </cell>
          <cell r="G149">
            <v>4788000</v>
          </cell>
          <cell r="H149">
            <v>15</v>
          </cell>
          <cell r="I149">
            <v>13125000</v>
          </cell>
          <cell r="M149">
            <v>0</v>
          </cell>
          <cell r="O149">
            <v>0</v>
          </cell>
          <cell r="P149">
            <v>17913000</v>
          </cell>
        </row>
        <row r="150">
          <cell r="B150" t="str">
            <v>C213</v>
          </cell>
          <cell r="C150" t="str">
            <v>Nguyễn Viết Thanh</v>
          </cell>
          <cell r="D150" t="str">
            <v>30K-2560</v>
          </cell>
          <cell r="E150">
            <v>39826</v>
          </cell>
          <cell r="F150">
            <v>8.6999999999999993</v>
          </cell>
          <cell r="G150">
            <v>5481000</v>
          </cell>
          <cell r="H150">
            <v>15</v>
          </cell>
          <cell r="I150">
            <v>13125000</v>
          </cell>
          <cell r="M150">
            <v>0</v>
          </cell>
          <cell r="O150">
            <v>0</v>
          </cell>
          <cell r="P150">
            <v>18606000</v>
          </cell>
        </row>
        <row r="151">
          <cell r="B151" t="str">
            <v>C214</v>
          </cell>
          <cell r="C151" t="str">
            <v>Trần Thị Minh Thúy</v>
          </cell>
          <cell r="D151" t="str">
            <v>30L-1684</v>
          </cell>
          <cell r="E151">
            <v>39814</v>
          </cell>
          <cell r="F151">
            <v>9</v>
          </cell>
          <cell r="G151">
            <v>5670000</v>
          </cell>
          <cell r="H151">
            <v>15</v>
          </cell>
          <cell r="I151">
            <v>13125000</v>
          </cell>
          <cell r="M151">
            <v>0</v>
          </cell>
          <cell r="O151">
            <v>0</v>
          </cell>
          <cell r="P151">
            <v>18795000</v>
          </cell>
        </row>
        <row r="152">
          <cell r="B152" t="str">
            <v>C215</v>
          </cell>
          <cell r="C152" t="str">
            <v>Hồ Thanh Hương</v>
          </cell>
          <cell r="D152" t="str">
            <v>29U-2552-dung do T10/2009</v>
          </cell>
          <cell r="E152">
            <v>39814</v>
          </cell>
          <cell r="F152">
            <v>9</v>
          </cell>
          <cell r="G152">
            <v>5670000</v>
          </cell>
          <cell r="H152">
            <v>15</v>
          </cell>
          <cell r="I152">
            <v>13125000</v>
          </cell>
          <cell r="M152">
            <v>0</v>
          </cell>
          <cell r="O152">
            <v>0</v>
          </cell>
          <cell r="P152">
            <v>18795000</v>
          </cell>
        </row>
        <row r="153">
          <cell r="B153" t="str">
            <v>C216</v>
          </cell>
          <cell r="C153" t="str">
            <v>Nguyễn Thị Minh Hà/ Mr.Jae Sang Cho</v>
          </cell>
          <cell r="D153" t="str">
            <v>99NN-636-12</v>
          </cell>
          <cell r="E153">
            <v>40391</v>
          </cell>
          <cell r="F153">
            <v>0</v>
          </cell>
          <cell r="G153">
            <v>0</v>
          </cell>
          <cell r="H153">
            <v>5</v>
          </cell>
          <cell r="I153">
            <v>4375000</v>
          </cell>
          <cell r="M153">
            <v>0</v>
          </cell>
          <cell r="O153">
            <v>0</v>
          </cell>
          <cell r="P153">
            <v>4375000</v>
          </cell>
        </row>
        <row r="154">
          <cell r="B154" t="str">
            <v>C218</v>
          </cell>
          <cell r="C154" t="str">
            <v>Đỗ Thị Hồng Nga</v>
          </cell>
          <cell r="D154" t="str">
            <v>30U-2243</v>
          </cell>
          <cell r="E154">
            <v>40131</v>
          </cell>
          <cell r="F154">
            <v>0</v>
          </cell>
          <cell r="G154">
            <v>0</v>
          </cell>
          <cell r="H154">
            <v>13.5</v>
          </cell>
          <cell r="I154">
            <v>11812500</v>
          </cell>
          <cell r="M154">
            <v>0</v>
          </cell>
          <cell r="O154">
            <v>0</v>
          </cell>
          <cell r="P154">
            <v>11812500</v>
          </cell>
        </row>
        <row r="155">
          <cell r="B155" t="str">
            <v>C301</v>
          </cell>
          <cell r="C155" t="str">
            <v>Nguyễn Thế Công/ Lee Sang Don</v>
          </cell>
          <cell r="D155" t="str">
            <v>88LD-0425</v>
          </cell>
          <cell r="E155">
            <v>40186</v>
          </cell>
          <cell r="F155">
            <v>0</v>
          </cell>
          <cell r="G155">
            <v>0</v>
          </cell>
          <cell r="H155">
            <v>11.766666666666667</v>
          </cell>
          <cell r="I155">
            <v>10295833.333333334</v>
          </cell>
          <cell r="M155">
            <v>0</v>
          </cell>
          <cell r="O155">
            <v>0</v>
          </cell>
          <cell r="P155">
            <v>10295833.333333334</v>
          </cell>
        </row>
        <row r="156">
          <cell r="B156" t="str">
            <v>C303</v>
          </cell>
          <cell r="C156" t="str">
            <v>Nguyễn Thị Tân Sinh/ Nguyễn Thanh Liêm</v>
          </cell>
          <cell r="D156" t="str">
            <v>29V-8532/30V-3251</v>
          </cell>
          <cell r="E156">
            <v>39479</v>
          </cell>
          <cell r="F156">
            <v>20</v>
          </cell>
          <cell r="G156">
            <v>12600000</v>
          </cell>
          <cell r="H156">
            <v>15</v>
          </cell>
          <cell r="I156">
            <v>13125000</v>
          </cell>
          <cell r="M156">
            <v>0</v>
          </cell>
          <cell r="O156">
            <v>0</v>
          </cell>
          <cell r="P156">
            <v>25725000</v>
          </cell>
        </row>
        <row r="157">
          <cell r="B157" t="str">
            <v>C304</v>
          </cell>
          <cell r="C157" t="str">
            <v>Nguyễn Mạnh Hùng/Bùi Thị Xuân</v>
          </cell>
          <cell r="D157" t="str">
            <v>29U-9250/ 30Y-9834</v>
          </cell>
          <cell r="E157">
            <v>39417</v>
          </cell>
          <cell r="F157">
            <v>22</v>
          </cell>
          <cell r="G157">
            <v>13860000</v>
          </cell>
          <cell r="H157">
            <v>15</v>
          </cell>
          <cell r="I157">
            <v>13125000</v>
          </cell>
          <cell r="M157">
            <v>0</v>
          </cell>
          <cell r="O157">
            <v>0</v>
          </cell>
          <cell r="P157">
            <v>26985000</v>
          </cell>
        </row>
        <row r="158">
          <cell r="B158" t="str">
            <v>C308</v>
          </cell>
          <cell r="C158" t="str">
            <v>Trần Thúy Nhạn/ Jae Keun Moon</v>
          </cell>
          <cell r="D158" t="str">
            <v>29NN-636-92</v>
          </cell>
          <cell r="E158">
            <v>39832</v>
          </cell>
          <cell r="F158">
            <v>8.5</v>
          </cell>
          <cell r="G158">
            <v>5355000</v>
          </cell>
          <cell r="H158">
            <v>15</v>
          </cell>
          <cell r="I158">
            <v>13125000</v>
          </cell>
          <cell r="M158">
            <v>0</v>
          </cell>
          <cell r="O158">
            <v>0</v>
          </cell>
          <cell r="P158">
            <v>18480000</v>
          </cell>
        </row>
        <row r="159">
          <cell r="B159" t="str">
            <v>C312</v>
          </cell>
          <cell r="C159" t="str">
            <v>Bùi Huy Hoàng</v>
          </cell>
          <cell r="D159" t="str">
            <v>30M-7679/ 30H-3452</v>
          </cell>
          <cell r="E159">
            <v>39356</v>
          </cell>
          <cell r="F159">
            <v>24</v>
          </cell>
          <cell r="G159">
            <v>15120000</v>
          </cell>
          <cell r="H159">
            <v>15</v>
          </cell>
          <cell r="I159">
            <v>13125000</v>
          </cell>
          <cell r="J159" t="str">
            <v>29X-5158</v>
          </cell>
          <cell r="K159">
            <v>39753</v>
          </cell>
          <cell r="L159">
            <v>11</v>
          </cell>
          <cell r="M159">
            <v>8800000</v>
          </cell>
          <cell r="N159">
            <v>15</v>
          </cell>
          <cell r="O159">
            <v>15000000</v>
          </cell>
          <cell r="P159">
            <v>52045000</v>
          </cell>
        </row>
        <row r="160">
          <cell r="B160" t="str">
            <v>C313</v>
          </cell>
          <cell r="C160" t="str">
            <v>Nguyễn Hồng Phong</v>
          </cell>
          <cell r="D160" t="str">
            <v>30L-6032</v>
          </cell>
          <cell r="E160">
            <v>39825</v>
          </cell>
          <cell r="F160">
            <v>8.6999999999999993</v>
          </cell>
          <cell r="G160">
            <v>5481000</v>
          </cell>
          <cell r="H160">
            <v>15</v>
          </cell>
          <cell r="I160">
            <v>13125000</v>
          </cell>
          <cell r="M160">
            <v>0</v>
          </cell>
          <cell r="O160">
            <v>0</v>
          </cell>
          <cell r="P160">
            <v>18606000</v>
          </cell>
        </row>
        <row r="161">
          <cell r="B161" t="str">
            <v>C315</v>
          </cell>
          <cell r="C161" t="str">
            <v>Trần Hoài Nam</v>
          </cell>
          <cell r="D161" t="str">
            <v>30M-3840</v>
          </cell>
          <cell r="E161">
            <v>39630</v>
          </cell>
          <cell r="F161">
            <v>15</v>
          </cell>
          <cell r="G161">
            <v>9450000</v>
          </cell>
          <cell r="H161">
            <v>15</v>
          </cell>
          <cell r="I161">
            <v>13125000</v>
          </cell>
          <cell r="M161">
            <v>0</v>
          </cell>
          <cell r="O161">
            <v>0</v>
          </cell>
          <cell r="P161">
            <v>22575000</v>
          </cell>
        </row>
        <row r="162">
          <cell r="B162" t="str">
            <v>C316</v>
          </cell>
          <cell r="C162" t="str">
            <v>Hồ Thị Cẩm Linh/Nguyễn võ Chánh</v>
          </cell>
          <cell r="D162" t="str">
            <v>30N-6065</v>
          </cell>
          <cell r="E162">
            <v>39828</v>
          </cell>
          <cell r="F162">
            <v>8.5</v>
          </cell>
          <cell r="G162">
            <v>5355000</v>
          </cell>
          <cell r="H162">
            <v>15</v>
          </cell>
          <cell r="I162">
            <v>13125000</v>
          </cell>
          <cell r="J162" t="str">
            <v>30F-4629/ 30T-0251</v>
          </cell>
          <cell r="K162" t="str">
            <v>15/1/2009</v>
          </cell>
          <cell r="L162">
            <v>8.5</v>
          </cell>
          <cell r="M162">
            <v>6800000</v>
          </cell>
          <cell r="N162">
            <v>15</v>
          </cell>
          <cell r="O162">
            <v>15000000</v>
          </cell>
          <cell r="P162">
            <v>40280000</v>
          </cell>
        </row>
        <row r="163">
          <cell r="B163" t="str">
            <v>C317</v>
          </cell>
          <cell r="C163" t="str">
            <v>Nguyễn Thị Thanh Hà</v>
          </cell>
          <cell r="D163" t="str">
            <v>33LD-0527/ 30F-6371/30X-4855</v>
          </cell>
          <cell r="E163">
            <v>39417</v>
          </cell>
          <cell r="F163">
            <v>22</v>
          </cell>
          <cell r="G163">
            <v>13860000</v>
          </cell>
          <cell r="H163">
            <v>15</v>
          </cell>
          <cell r="I163">
            <v>13125000</v>
          </cell>
          <cell r="J163" t="str">
            <v>30M-6790/29X-1519</v>
          </cell>
          <cell r="K163">
            <v>39448</v>
          </cell>
          <cell r="L163">
            <v>15</v>
          </cell>
          <cell r="M163">
            <v>12000000</v>
          </cell>
          <cell r="N163">
            <v>0</v>
          </cell>
          <cell r="O163">
            <v>0</v>
          </cell>
          <cell r="P163">
            <v>38985000</v>
          </cell>
        </row>
        <row r="164">
          <cell r="B164" t="str">
            <v>C318</v>
          </cell>
          <cell r="C164" t="str">
            <v>Yoo Young Bok</v>
          </cell>
          <cell r="D164" t="str">
            <v>99LD-0204</v>
          </cell>
          <cell r="E164">
            <v>39655</v>
          </cell>
          <cell r="F164">
            <v>14.4</v>
          </cell>
          <cell r="G164">
            <v>9072000</v>
          </cell>
          <cell r="H164">
            <v>15</v>
          </cell>
          <cell r="I164">
            <v>13125000</v>
          </cell>
          <cell r="M164">
            <v>0</v>
          </cell>
          <cell r="O164">
            <v>0</v>
          </cell>
          <cell r="P164">
            <v>22197000</v>
          </cell>
        </row>
        <row r="165">
          <cell r="B165" t="str">
            <v>C402</v>
          </cell>
          <cell r="C165" t="str">
            <v>Trần Quang Hưng</v>
          </cell>
          <cell r="D165" t="str">
            <v>30F-5315</v>
          </cell>
          <cell r="E165">
            <v>39511</v>
          </cell>
          <cell r="F165">
            <v>19.2</v>
          </cell>
          <cell r="G165">
            <v>12096000</v>
          </cell>
          <cell r="H165">
            <v>15</v>
          </cell>
          <cell r="I165">
            <v>13125000</v>
          </cell>
          <cell r="M165">
            <v>0</v>
          </cell>
          <cell r="N165">
            <v>0</v>
          </cell>
          <cell r="O165">
            <v>0</v>
          </cell>
          <cell r="P165">
            <v>25221000</v>
          </cell>
        </row>
        <row r="166">
          <cell r="B166" t="str">
            <v>C403</v>
          </cell>
          <cell r="C166" t="str">
            <v>Chu Xuân Cương/Cty Qtế Sao Vàng</v>
          </cell>
          <cell r="D166" t="str">
            <v>30F-6394</v>
          </cell>
          <cell r="E166">
            <v>39600</v>
          </cell>
          <cell r="F166">
            <v>16</v>
          </cell>
          <cell r="G166">
            <v>10080000</v>
          </cell>
          <cell r="H166">
            <v>15</v>
          </cell>
          <cell r="I166">
            <v>13125000</v>
          </cell>
          <cell r="M166">
            <v>0</v>
          </cell>
          <cell r="O166">
            <v>0</v>
          </cell>
          <cell r="P166">
            <v>23205000</v>
          </cell>
        </row>
        <row r="167">
          <cell r="B167" t="str">
            <v>C404</v>
          </cell>
          <cell r="C167" t="str">
            <v>Trần Thị Mão</v>
          </cell>
          <cell r="D167" t="str">
            <v>30F-4319</v>
          </cell>
          <cell r="E167">
            <v>39825</v>
          </cell>
          <cell r="F167">
            <v>8.6999999999999993</v>
          </cell>
          <cell r="G167">
            <v>5481000</v>
          </cell>
          <cell r="H167">
            <v>15</v>
          </cell>
          <cell r="I167">
            <v>13125000</v>
          </cell>
          <cell r="M167">
            <v>0</v>
          </cell>
          <cell r="O167">
            <v>0</v>
          </cell>
          <cell r="P167">
            <v>18606000</v>
          </cell>
        </row>
        <row r="168">
          <cell r="B168" t="str">
            <v>C406</v>
          </cell>
          <cell r="C168" t="str">
            <v>Trần Thu Trang</v>
          </cell>
          <cell r="D168" t="str">
            <v>30L-7068</v>
          </cell>
          <cell r="E168">
            <v>39967</v>
          </cell>
          <cell r="F168">
            <v>4</v>
          </cell>
          <cell r="G168">
            <v>2520000</v>
          </cell>
          <cell r="H168">
            <v>15</v>
          </cell>
          <cell r="I168">
            <v>13125000</v>
          </cell>
          <cell r="M168">
            <v>0</v>
          </cell>
          <cell r="O168">
            <v>0</v>
          </cell>
          <cell r="P168">
            <v>15645000</v>
          </cell>
        </row>
        <row r="169">
          <cell r="B169" t="str">
            <v>C408</v>
          </cell>
          <cell r="C169" t="str">
            <v>Nguyễn Quốc Huy</v>
          </cell>
          <cell r="D169" t="str">
            <v>29NN-885-22/ 29LD-4165</v>
          </cell>
          <cell r="E169">
            <v>40270</v>
          </cell>
          <cell r="F169">
            <v>0</v>
          </cell>
          <cell r="G169">
            <v>0</v>
          </cell>
          <cell r="H169">
            <v>9</v>
          </cell>
          <cell r="I169">
            <v>7875000</v>
          </cell>
          <cell r="M169">
            <v>0</v>
          </cell>
          <cell r="O169">
            <v>0</v>
          </cell>
          <cell r="P169">
            <v>7875000</v>
          </cell>
        </row>
        <row r="170">
          <cell r="B170" t="str">
            <v>C412</v>
          </cell>
          <cell r="C170" t="str">
            <v>Nguyễn Thanh Diệu Hương</v>
          </cell>
          <cell r="D170" t="str">
            <v>30V-6607</v>
          </cell>
          <cell r="E170">
            <v>40148</v>
          </cell>
          <cell r="F170">
            <v>0</v>
          </cell>
          <cell r="G170">
            <v>0</v>
          </cell>
          <cell r="H170">
            <v>13</v>
          </cell>
          <cell r="I170">
            <v>11375000</v>
          </cell>
          <cell r="M170">
            <v>0</v>
          </cell>
          <cell r="O170">
            <v>0</v>
          </cell>
          <cell r="P170">
            <v>11375000</v>
          </cell>
        </row>
        <row r="171">
          <cell r="B171" t="str">
            <v>C415</v>
          </cell>
          <cell r="C171" t="str">
            <v>Hoàng Thị Vịêt Hà</v>
          </cell>
          <cell r="D171" t="str">
            <v>29U-3899</v>
          </cell>
          <cell r="E171">
            <v>39830</v>
          </cell>
          <cell r="F171">
            <v>8.5</v>
          </cell>
          <cell r="G171">
            <v>5355000</v>
          </cell>
          <cell r="H171">
            <v>15</v>
          </cell>
          <cell r="I171">
            <v>13125000</v>
          </cell>
          <cell r="M171">
            <v>0</v>
          </cell>
          <cell r="O171">
            <v>0</v>
          </cell>
          <cell r="P171">
            <v>18480000</v>
          </cell>
        </row>
        <row r="172">
          <cell r="B172" t="str">
            <v>C416</v>
          </cell>
          <cell r="C172" t="str">
            <v>Vũ Văn Hoan</v>
          </cell>
          <cell r="D172" t="str">
            <v>29Y-6167/ 30S-4947</v>
          </cell>
          <cell r="E172">
            <v>39991</v>
          </cell>
          <cell r="F172">
            <v>3.2</v>
          </cell>
          <cell r="G172">
            <v>2016000</v>
          </cell>
          <cell r="H172">
            <v>15</v>
          </cell>
          <cell r="I172">
            <v>13125000</v>
          </cell>
          <cell r="M172">
            <v>0</v>
          </cell>
          <cell r="O172">
            <v>0</v>
          </cell>
          <cell r="P172">
            <v>15141000</v>
          </cell>
        </row>
        <row r="173">
          <cell r="B173" t="str">
            <v>C417</v>
          </cell>
          <cell r="C173" t="str">
            <v>Nguyễn Văn Hoài</v>
          </cell>
          <cell r="D173" t="str">
            <v>30H-9650</v>
          </cell>
          <cell r="E173">
            <v>39513</v>
          </cell>
          <cell r="F173">
            <v>19.100000000000001</v>
          </cell>
          <cell r="G173">
            <v>12033000</v>
          </cell>
          <cell r="H173">
            <v>15</v>
          </cell>
          <cell r="I173">
            <v>13125000</v>
          </cell>
          <cell r="M173">
            <v>0</v>
          </cell>
          <cell r="O173">
            <v>0</v>
          </cell>
          <cell r="P173">
            <v>25158000</v>
          </cell>
        </row>
        <row r="174">
          <cell r="B174" t="str">
            <v>C418</v>
          </cell>
          <cell r="C174" t="str">
            <v>Đỗ Tiến Dũng</v>
          </cell>
          <cell r="D174" t="str">
            <v>29V-5680/ 30T-2295</v>
          </cell>
          <cell r="E174">
            <v>39511</v>
          </cell>
          <cell r="F174">
            <v>19.2</v>
          </cell>
          <cell r="G174">
            <v>12096000</v>
          </cell>
          <cell r="H174">
            <v>15</v>
          </cell>
          <cell r="I174">
            <v>13125000</v>
          </cell>
          <cell r="M174">
            <v>0</v>
          </cell>
          <cell r="O174">
            <v>0</v>
          </cell>
          <cell r="P174">
            <v>25221000</v>
          </cell>
        </row>
        <row r="175">
          <cell r="B175" t="str">
            <v>C501</v>
          </cell>
          <cell r="C175" t="str">
            <v>Nguyễn Việt Anh/ Lê Thị Hải Bình</v>
          </cell>
          <cell r="D175" t="str">
            <v>29Y-9732/30V-5289</v>
          </cell>
          <cell r="E175">
            <v>39479</v>
          </cell>
          <cell r="F175">
            <v>20</v>
          </cell>
          <cell r="G175">
            <v>12600000</v>
          </cell>
          <cell r="H175">
            <v>13</v>
          </cell>
          <cell r="I175">
            <v>11375000</v>
          </cell>
          <cell r="J175" t="str">
            <v>30V-5289</v>
          </cell>
          <cell r="K175">
            <v>40147</v>
          </cell>
          <cell r="L175">
            <v>0</v>
          </cell>
          <cell r="M175">
            <v>0</v>
          </cell>
          <cell r="N175">
            <v>1</v>
          </cell>
          <cell r="O175">
            <v>1000000</v>
          </cell>
          <cell r="P175">
            <v>24975000</v>
          </cell>
        </row>
        <row r="176">
          <cell r="B176" t="str">
            <v>C503</v>
          </cell>
          <cell r="C176" t="str">
            <v>Nguyễn Thị Bích Huệ</v>
          </cell>
          <cell r="D176" t="str">
            <v>33LD-0407</v>
          </cell>
          <cell r="E176">
            <v>40513</v>
          </cell>
          <cell r="F176">
            <v>0</v>
          </cell>
          <cell r="G176">
            <v>0</v>
          </cell>
          <cell r="H176">
            <v>1</v>
          </cell>
          <cell r="I176">
            <v>875000</v>
          </cell>
          <cell r="M176">
            <v>0</v>
          </cell>
          <cell r="O176">
            <v>0</v>
          </cell>
          <cell r="P176">
            <v>875000</v>
          </cell>
        </row>
        <row r="177">
          <cell r="B177" t="str">
            <v>C504</v>
          </cell>
          <cell r="C177" t="str">
            <v>Lê Trung Hiếu</v>
          </cell>
          <cell r="D177" t="str">
            <v>29U-5381/ 30U – 7611</v>
          </cell>
          <cell r="E177">
            <v>39448</v>
          </cell>
          <cell r="F177">
            <v>21.3</v>
          </cell>
          <cell r="G177">
            <v>13419000</v>
          </cell>
          <cell r="H177">
            <v>15</v>
          </cell>
          <cell r="I177">
            <v>13125000</v>
          </cell>
          <cell r="M177">
            <v>0</v>
          </cell>
          <cell r="O177">
            <v>0</v>
          </cell>
          <cell r="P177">
            <v>26544000</v>
          </cell>
        </row>
        <row r="178">
          <cell r="B178" t="str">
            <v>C508</v>
          </cell>
          <cell r="C178" t="str">
            <v>Lê Văn Phú</v>
          </cell>
          <cell r="D178" t="str">
            <v>30S-4552</v>
          </cell>
          <cell r="E178">
            <v>39996</v>
          </cell>
          <cell r="F178">
            <v>3</v>
          </cell>
          <cell r="G178">
            <v>1890000</v>
          </cell>
          <cell r="H178">
            <v>9</v>
          </cell>
          <cell r="I178">
            <v>7875000</v>
          </cell>
          <cell r="M178">
            <v>0</v>
          </cell>
          <cell r="O178">
            <v>0</v>
          </cell>
          <cell r="P178">
            <v>9765000</v>
          </cell>
        </row>
        <row r="179">
          <cell r="B179" t="str">
            <v>C509</v>
          </cell>
          <cell r="C179" t="str">
            <v>Nguyễn Thị Hiền/ Lee Eun Sang</v>
          </cell>
          <cell r="D179" t="str">
            <v>99LD-0211</v>
          </cell>
          <cell r="E179">
            <v>39833</v>
          </cell>
          <cell r="F179">
            <v>8.4</v>
          </cell>
          <cell r="G179">
            <v>5292000</v>
          </cell>
          <cell r="H179">
            <v>15</v>
          </cell>
          <cell r="I179">
            <v>13125000</v>
          </cell>
          <cell r="M179">
            <v>0</v>
          </cell>
          <cell r="O179">
            <v>0</v>
          </cell>
          <cell r="P179">
            <v>18417000</v>
          </cell>
        </row>
        <row r="180">
          <cell r="B180" t="str">
            <v>C510</v>
          </cell>
          <cell r="C180" t="str">
            <v>Nguyễn Ánh Tuyết/ Đinh Hữu Phí</v>
          </cell>
          <cell r="D180" t="str">
            <v>30U-4894</v>
          </cell>
          <cell r="E180">
            <v>40438</v>
          </cell>
          <cell r="G180">
            <v>0</v>
          </cell>
          <cell r="H180">
            <v>3.5</v>
          </cell>
          <cell r="I180">
            <v>3062500</v>
          </cell>
          <cell r="M180">
            <v>0</v>
          </cell>
          <cell r="O180">
            <v>0</v>
          </cell>
          <cell r="P180">
            <v>3062500</v>
          </cell>
        </row>
        <row r="181">
          <cell r="B181" t="str">
            <v>C511</v>
          </cell>
          <cell r="C181" t="str">
            <v>Nguyễn Thị Hồng Minh</v>
          </cell>
          <cell r="D181" t="str">
            <v>30K-4464</v>
          </cell>
          <cell r="E181">
            <v>39826</v>
          </cell>
          <cell r="F181">
            <v>8.6999999999999993</v>
          </cell>
          <cell r="G181">
            <v>5481000</v>
          </cell>
          <cell r="H181">
            <v>15</v>
          </cell>
          <cell r="I181">
            <v>13125000</v>
          </cell>
          <cell r="M181">
            <v>0</v>
          </cell>
          <cell r="O181">
            <v>0</v>
          </cell>
          <cell r="P181">
            <v>18606000</v>
          </cell>
        </row>
        <row r="182">
          <cell r="B182" t="str">
            <v>C514</v>
          </cell>
          <cell r="C182" t="str">
            <v>Nguyễn Thảo Linh</v>
          </cell>
          <cell r="D182" t="str">
            <v>30M-6360</v>
          </cell>
          <cell r="E182">
            <v>40157</v>
          </cell>
          <cell r="G182">
            <v>0</v>
          </cell>
          <cell r="H182">
            <v>12.67741935483871</v>
          </cell>
          <cell r="I182">
            <v>11092741.935483871</v>
          </cell>
          <cell r="M182">
            <v>0</v>
          </cell>
          <cell r="O182">
            <v>0</v>
          </cell>
          <cell r="P182">
            <v>11092741.935483871</v>
          </cell>
        </row>
        <row r="183">
          <cell r="B183" t="str">
            <v>C515</v>
          </cell>
          <cell r="C183" t="str">
            <v>Hoàng Anh</v>
          </cell>
          <cell r="D183" t="str">
            <v>30M-1053</v>
          </cell>
          <cell r="E183">
            <v>39630</v>
          </cell>
          <cell r="F183">
            <v>15</v>
          </cell>
          <cell r="G183">
            <v>9450000</v>
          </cell>
          <cell r="H183">
            <v>15</v>
          </cell>
          <cell r="I183">
            <v>13125000</v>
          </cell>
          <cell r="M183">
            <v>0</v>
          </cell>
          <cell r="O183">
            <v>0</v>
          </cell>
          <cell r="P183">
            <v>22575000</v>
          </cell>
        </row>
        <row r="184">
          <cell r="B184" t="str">
            <v>C517</v>
          </cell>
          <cell r="C184" t="str">
            <v>Nguyễn Xuân Sơn</v>
          </cell>
          <cell r="D184" t="str">
            <v>80NG-637-07</v>
          </cell>
          <cell r="E184">
            <v>39417</v>
          </cell>
          <cell r="F184">
            <v>22.3</v>
          </cell>
          <cell r="G184">
            <v>14049000</v>
          </cell>
          <cell r="H184">
            <v>15</v>
          </cell>
          <cell r="I184">
            <v>13125000</v>
          </cell>
          <cell r="M184">
            <v>0</v>
          </cell>
          <cell r="O184">
            <v>0</v>
          </cell>
          <cell r="P184">
            <v>27174000</v>
          </cell>
        </row>
        <row r="185">
          <cell r="B185" t="str">
            <v>C518</v>
          </cell>
          <cell r="C185" t="str">
            <v>Nguyễn Hoàng Tuấn</v>
          </cell>
          <cell r="D185" t="str">
            <v>80NG-636-01</v>
          </cell>
          <cell r="E185">
            <v>39417</v>
          </cell>
          <cell r="F185">
            <v>22.3</v>
          </cell>
          <cell r="G185">
            <v>14049000</v>
          </cell>
          <cell r="H185">
            <v>15</v>
          </cell>
          <cell r="I185">
            <v>13125000</v>
          </cell>
          <cell r="M185">
            <v>0</v>
          </cell>
          <cell r="O185">
            <v>0</v>
          </cell>
          <cell r="P185">
            <v>27174000</v>
          </cell>
        </row>
        <row r="186">
          <cell r="B186" t="str">
            <v>C601</v>
          </cell>
          <cell r="C186" t="str">
            <v>Nguyễn Thị Thanh Thủy</v>
          </cell>
          <cell r="D186" t="str">
            <v>29Z-1773/ 30X-6605</v>
          </cell>
          <cell r="E186">
            <v>39958</v>
          </cell>
          <cell r="F186">
            <v>4.3</v>
          </cell>
          <cell r="G186">
            <v>2709000</v>
          </cell>
          <cell r="H186">
            <v>13</v>
          </cell>
          <cell r="I186">
            <v>11375000</v>
          </cell>
          <cell r="J186" t="str">
            <v>30L-9248</v>
          </cell>
          <cell r="K186">
            <v>39958</v>
          </cell>
          <cell r="L186">
            <v>4.3</v>
          </cell>
          <cell r="M186">
            <v>3440000</v>
          </cell>
          <cell r="N186">
            <v>15</v>
          </cell>
          <cell r="O186">
            <v>15000000</v>
          </cell>
          <cell r="P186">
            <v>32524000</v>
          </cell>
        </row>
        <row r="187">
          <cell r="B187" t="str">
            <v>C602</v>
          </cell>
          <cell r="C187" t="str">
            <v>Nguyễn Tuấn Anh</v>
          </cell>
          <cell r="D187" t="str">
            <v>29Y-6806</v>
          </cell>
          <cell r="E187">
            <v>39508</v>
          </cell>
          <cell r="F187">
            <v>19</v>
          </cell>
          <cell r="G187">
            <v>11970000</v>
          </cell>
          <cell r="H187">
            <v>15</v>
          </cell>
          <cell r="I187">
            <v>13125000</v>
          </cell>
          <cell r="J187" t="str">
            <v>30T-8895</v>
          </cell>
          <cell r="K187">
            <v>40035</v>
          </cell>
          <cell r="L187">
            <v>0</v>
          </cell>
          <cell r="M187">
            <v>0</v>
          </cell>
          <cell r="N187">
            <v>14.741935483870968</v>
          </cell>
          <cell r="O187">
            <v>14741935.483870968</v>
          </cell>
          <cell r="P187">
            <v>39836935.483870968</v>
          </cell>
        </row>
        <row r="188">
          <cell r="B188" t="str">
            <v>C603</v>
          </cell>
          <cell r="C188" t="str">
            <v>Nguyễn Văn Đính</v>
          </cell>
          <cell r="D188" t="str">
            <v>30L-6011</v>
          </cell>
          <cell r="E188">
            <v>39947</v>
          </cell>
          <cell r="F188">
            <v>4.5999999999999996</v>
          </cell>
          <cell r="G188">
            <v>2898000</v>
          </cell>
          <cell r="H188">
            <v>15</v>
          </cell>
          <cell r="I188">
            <v>13125000</v>
          </cell>
          <cell r="M188">
            <v>0</v>
          </cell>
          <cell r="O188">
            <v>0</v>
          </cell>
          <cell r="P188">
            <v>16023000</v>
          </cell>
        </row>
        <row r="189">
          <cell r="B189" t="str">
            <v>C604</v>
          </cell>
          <cell r="C189" t="str">
            <v>Nguyễn Ngọc Minh</v>
          </cell>
          <cell r="D189" t="str">
            <v>80NN-63670/ 30F-2581</v>
          </cell>
          <cell r="E189" t="str">
            <v>3/4/2009&amp;10/25/2010</v>
          </cell>
          <cell r="F189">
            <v>7</v>
          </cell>
          <cell r="G189">
            <v>4410000</v>
          </cell>
          <cell r="H189">
            <v>25.193548387096776</v>
          </cell>
          <cell r="I189">
            <v>22044354.838709679</v>
          </cell>
          <cell r="J189" t="str">
            <v>30P-9274</v>
          </cell>
          <cell r="K189">
            <v>40476</v>
          </cell>
          <cell r="L189">
            <v>0</v>
          </cell>
          <cell r="M189">
            <v>0</v>
          </cell>
          <cell r="N189">
            <v>14.193548387096774</v>
          </cell>
          <cell r="O189">
            <v>14193548.387096774</v>
          </cell>
          <cell r="P189">
            <v>40647903.225806452</v>
          </cell>
        </row>
        <row r="190">
          <cell r="B190" t="str">
            <v>C605</v>
          </cell>
          <cell r="C190" t="str">
            <v>Nguyễn Quốc Dũng</v>
          </cell>
          <cell r="D190" t="str">
            <v>30N-0419</v>
          </cell>
          <cell r="E190">
            <v>39884</v>
          </cell>
          <cell r="F190">
            <v>6.7</v>
          </cell>
          <cell r="G190">
            <v>4221000</v>
          </cell>
          <cell r="H190">
            <v>15</v>
          </cell>
          <cell r="I190">
            <v>13125000</v>
          </cell>
          <cell r="M190">
            <v>0</v>
          </cell>
          <cell r="O190">
            <v>0</v>
          </cell>
          <cell r="P190">
            <v>17346000</v>
          </cell>
        </row>
        <row r="191">
          <cell r="B191" t="str">
            <v>C606</v>
          </cell>
          <cell r="C191" t="str">
            <v>Trần Thị Hồng Sâm</v>
          </cell>
          <cell r="D191" t="str">
            <v>30L-9384</v>
          </cell>
          <cell r="E191">
            <v>39945</v>
          </cell>
          <cell r="F191">
            <v>4.7</v>
          </cell>
          <cell r="G191">
            <v>2961000</v>
          </cell>
          <cell r="H191">
            <v>15</v>
          </cell>
          <cell r="I191">
            <v>13125000</v>
          </cell>
          <cell r="M191">
            <v>0</v>
          </cell>
          <cell r="O191">
            <v>0</v>
          </cell>
          <cell r="P191">
            <v>16086000</v>
          </cell>
        </row>
        <row r="192">
          <cell r="B192" t="str">
            <v>C607</v>
          </cell>
          <cell r="C192" t="str">
            <v>Đào Thị Thương</v>
          </cell>
          <cell r="D192" t="str">
            <v>30H-3798</v>
          </cell>
          <cell r="E192">
            <v>39356</v>
          </cell>
          <cell r="F192">
            <v>24.3</v>
          </cell>
          <cell r="G192">
            <v>15309000</v>
          </cell>
          <cell r="H192">
            <v>15</v>
          </cell>
          <cell r="I192">
            <v>13125000</v>
          </cell>
          <cell r="J192" t="str">
            <v>30K-5717</v>
          </cell>
          <cell r="K192">
            <v>39479</v>
          </cell>
          <cell r="L192">
            <v>10</v>
          </cell>
          <cell r="M192">
            <v>8000000</v>
          </cell>
          <cell r="N192">
            <v>0</v>
          </cell>
          <cell r="O192">
            <v>0</v>
          </cell>
          <cell r="P192">
            <v>36434000</v>
          </cell>
        </row>
        <row r="193">
          <cell r="B193" t="str">
            <v>C608</v>
          </cell>
          <cell r="C193" t="str">
            <v>Trần Thị Mỹ Hạnh</v>
          </cell>
          <cell r="D193" t="str">
            <v>30Y-6229</v>
          </cell>
          <cell r="E193">
            <v>39807</v>
          </cell>
          <cell r="F193">
            <v>9.3000000000000007</v>
          </cell>
          <cell r="G193">
            <v>5859000</v>
          </cell>
          <cell r="H193">
            <v>15</v>
          </cell>
          <cell r="I193">
            <v>13125000</v>
          </cell>
          <cell r="M193">
            <v>0</v>
          </cell>
          <cell r="O193">
            <v>0</v>
          </cell>
          <cell r="P193">
            <v>18984000</v>
          </cell>
        </row>
        <row r="194">
          <cell r="B194" t="str">
            <v>C609</v>
          </cell>
          <cell r="C194" t="str">
            <v>Nguyễn Cẩm Chi</v>
          </cell>
          <cell r="D194" t="str">
            <v>29V-3169</v>
          </cell>
          <cell r="E194">
            <v>39264</v>
          </cell>
          <cell r="F194">
            <v>27</v>
          </cell>
          <cell r="G194">
            <v>17010000</v>
          </cell>
          <cell r="H194">
            <v>15</v>
          </cell>
          <cell r="I194">
            <v>13125000</v>
          </cell>
          <cell r="M194">
            <v>0</v>
          </cell>
          <cell r="O194">
            <v>0</v>
          </cell>
          <cell r="P194">
            <v>30135000</v>
          </cell>
        </row>
        <row r="195">
          <cell r="B195" t="str">
            <v>C611</v>
          </cell>
          <cell r="C195" t="str">
            <v>Trần Thị Thúy Nhạn</v>
          </cell>
          <cell r="D195" t="str">
            <v>30M-0888/ 29LD-4460</v>
          </cell>
          <cell r="E195">
            <v>39630</v>
          </cell>
          <cell r="F195">
            <v>15</v>
          </cell>
          <cell r="G195">
            <v>9450000</v>
          </cell>
          <cell r="H195">
            <v>15</v>
          </cell>
          <cell r="I195">
            <v>13125000</v>
          </cell>
          <cell r="M195">
            <v>0</v>
          </cell>
          <cell r="O195">
            <v>0</v>
          </cell>
          <cell r="P195">
            <v>22575000</v>
          </cell>
        </row>
        <row r="196">
          <cell r="B196" t="str">
            <v>C612</v>
          </cell>
          <cell r="C196" t="str">
            <v>Phan Thị Phương Hoa</v>
          </cell>
          <cell r="D196" t="str">
            <v>29V-3111/ 30X-4028</v>
          </cell>
          <cell r="E196">
            <v>39417</v>
          </cell>
          <cell r="F196">
            <v>22.3</v>
          </cell>
          <cell r="G196">
            <v>14049000</v>
          </cell>
          <cell r="H196">
            <v>15</v>
          </cell>
          <cell r="I196">
            <v>13125000</v>
          </cell>
          <cell r="M196">
            <v>0</v>
          </cell>
          <cell r="O196">
            <v>0</v>
          </cell>
          <cell r="P196">
            <v>27174000</v>
          </cell>
        </row>
        <row r="197">
          <cell r="B197" t="str">
            <v>C616</v>
          </cell>
          <cell r="C197" t="str">
            <v>Nguyễn Thị Thu Hương</v>
          </cell>
          <cell r="D197" t="str">
            <v>80NG-636-61</v>
          </cell>
          <cell r="E197">
            <v>39993</v>
          </cell>
          <cell r="F197">
            <v>3.1</v>
          </cell>
          <cell r="G197">
            <v>1953000</v>
          </cell>
          <cell r="H197">
            <v>15</v>
          </cell>
          <cell r="I197">
            <v>13125000</v>
          </cell>
          <cell r="M197">
            <v>0</v>
          </cell>
          <cell r="O197">
            <v>0</v>
          </cell>
          <cell r="P197">
            <v>15078000</v>
          </cell>
        </row>
        <row r="198">
          <cell r="B198" t="str">
            <v>C617</v>
          </cell>
          <cell r="C198" t="str">
            <v>Trần Thị Tố Nga</v>
          </cell>
          <cell r="D198" t="str">
            <v>30U-9288</v>
          </cell>
          <cell r="E198">
            <v>39909</v>
          </cell>
          <cell r="F198">
            <v>5.9</v>
          </cell>
          <cell r="G198">
            <v>3717000</v>
          </cell>
          <cell r="H198">
            <v>15</v>
          </cell>
          <cell r="I198">
            <v>13125000</v>
          </cell>
          <cell r="J198" t="str">
            <v>30M-8605-dung do 6/11/09</v>
          </cell>
          <cell r="K198">
            <v>40030</v>
          </cell>
          <cell r="L198">
            <v>4.7666666666666666</v>
          </cell>
          <cell r="M198">
            <v>3813333.3333333335</v>
          </cell>
          <cell r="N198">
            <v>1.2</v>
          </cell>
          <cell r="O198">
            <v>1200000</v>
          </cell>
          <cell r="P198">
            <v>21855333.333333332</v>
          </cell>
        </row>
        <row r="199">
          <cell r="B199" t="str">
            <v>C618</v>
          </cell>
          <cell r="C199" t="str">
            <v>Đỗ Phi Lâm</v>
          </cell>
          <cell r="D199" t="str">
            <v>29T-5912</v>
          </cell>
          <cell r="E199">
            <v>39539</v>
          </cell>
          <cell r="F199">
            <v>18</v>
          </cell>
          <cell r="G199">
            <v>11340000</v>
          </cell>
          <cell r="H199">
            <v>15</v>
          </cell>
          <cell r="I199">
            <v>13125000</v>
          </cell>
          <cell r="M199">
            <v>0</v>
          </cell>
          <cell r="O199">
            <v>0</v>
          </cell>
          <cell r="P199">
            <v>24465000</v>
          </cell>
        </row>
        <row r="200">
          <cell r="B200" t="str">
            <v>C702</v>
          </cell>
          <cell r="C200" t="str">
            <v>Trần Thế Cương</v>
          </cell>
          <cell r="D200" t="str">
            <v>80NN-167-26</v>
          </cell>
          <cell r="E200">
            <v>40302</v>
          </cell>
          <cell r="F200">
            <v>0</v>
          </cell>
          <cell r="G200">
            <v>0</v>
          </cell>
          <cell r="H200">
            <v>8</v>
          </cell>
          <cell r="I200">
            <v>7000000</v>
          </cell>
          <cell r="M200">
            <v>0</v>
          </cell>
          <cell r="O200">
            <v>0</v>
          </cell>
          <cell r="P200">
            <v>7000000</v>
          </cell>
        </row>
        <row r="201">
          <cell r="B201" t="str">
            <v>C801</v>
          </cell>
          <cell r="C201" t="str">
            <v>Nguyễn Minh Huy</v>
          </cell>
          <cell r="D201" t="str">
            <v>30N-4723</v>
          </cell>
          <cell r="E201">
            <v>40141</v>
          </cell>
          <cell r="F201">
            <v>0</v>
          </cell>
          <cell r="G201">
            <v>0</v>
          </cell>
          <cell r="H201">
            <v>13.166666666666666</v>
          </cell>
          <cell r="I201">
            <v>11520833.333333332</v>
          </cell>
          <cell r="M201">
            <v>0</v>
          </cell>
          <cell r="O201">
            <v>0</v>
          </cell>
          <cell r="P201">
            <v>11520833.333333332</v>
          </cell>
        </row>
        <row r="202">
          <cell r="B202" t="str">
            <v>C802</v>
          </cell>
          <cell r="C202" t="str">
            <v>Nguyễn Xuân Dịnh</v>
          </cell>
          <cell r="D202" t="str">
            <v>29LD-4070-khach thue dung do</v>
          </cell>
          <cell r="E202">
            <v>39941</v>
          </cell>
          <cell r="F202">
            <v>4.8</v>
          </cell>
          <cell r="G202">
            <v>3024000</v>
          </cell>
          <cell r="H202">
            <v>15</v>
          </cell>
          <cell r="I202">
            <v>13125000</v>
          </cell>
          <cell r="M202">
            <v>0</v>
          </cell>
          <cell r="O202">
            <v>0</v>
          </cell>
          <cell r="P202">
            <v>16149000</v>
          </cell>
        </row>
        <row r="203">
          <cell r="B203" t="str">
            <v>C803</v>
          </cell>
          <cell r="C203" t="str">
            <v>Nguyễn Thị Phương Vân</v>
          </cell>
          <cell r="D203" t="str">
            <v>30L-9925</v>
          </cell>
          <cell r="E203">
            <v>39600</v>
          </cell>
          <cell r="F203">
            <v>16</v>
          </cell>
          <cell r="G203">
            <v>10080000</v>
          </cell>
          <cell r="H203">
            <v>15</v>
          </cell>
          <cell r="I203">
            <v>13125000</v>
          </cell>
          <cell r="J203" t="str">
            <v>29T-6029/ 30T-6174</v>
          </cell>
          <cell r="K203">
            <v>39600</v>
          </cell>
          <cell r="L203">
            <v>16</v>
          </cell>
          <cell r="M203">
            <v>12800000</v>
          </cell>
          <cell r="N203">
            <v>15</v>
          </cell>
          <cell r="O203">
            <v>15000000</v>
          </cell>
          <cell r="P203">
            <v>51005000</v>
          </cell>
        </row>
        <row r="204">
          <cell r="B204" t="str">
            <v>C804</v>
          </cell>
          <cell r="C204" t="str">
            <v>Điền Kiều Hồng Hạnh</v>
          </cell>
          <cell r="D204" t="str">
            <v>29Y-9112/ 30S-1827</v>
          </cell>
          <cell r="E204">
            <v>40070</v>
          </cell>
          <cell r="F204">
            <v>0.5</v>
          </cell>
          <cell r="G204">
            <v>315000</v>
          </cell>
          <cell r="H204">
            <v>15</v>
          </cell>
          <cell r="I204">
            <v>13125000</v>
          </cell>
          <cell r="M204">
            <v>0</v>
          </cell>
          <cell r="O204">
            <v>0</v>
          </cell>
          <cell r="P204">
            <v>13440000</v>
          </cell>
        </row>
        <row r="205">
          <cell r="B205" t="str">
            <v>C901</v>
          </cell>
          <cell r="C205" t="str">
            <v>Khuất Thanh Thúy</v>
          </cell>
          <cell r="D205" t="str">
            <v>30F-0586</v>
          </cell>
          <cell r="E205">
            <v>39522</v>
          </cell>
          <cell r="F205">
            <v>18.8</v>
          </cell>
          <cell r="G205">
            <v>11844000</v>
          </cell>
          <cell r="H205">
            <v>15</v>
          </cell>
          <cell r="I205">
            <v>13125000</v>
          </cell>
          <cell r="M205">
            <v>0</v>
          </cell>
          <cell r="O205">
            <v>0</v>
          </cell>
          <cell r="P205">
            <v>24969000</v>
          </cell>
        </row>
        <row r="206">
          <cell r="B206" t="str">
            <v>C902</v>
          </cell>
          <cell r="C206" t="str">
            <v>Phạm Đình Thông</v>
          </cell>
          <cell r="D206" t="str">
            <v>20K-7279/ 30V-8587</v>
          </cell>
          <cell r="E206">
            <v>39583</v>
          </cell>
          <cell r="F206">
            <v>16</v>
          </cell>
          <cell r="G206">
            <v>10080000</v>
          </cell>
          <cell r="H206">
            <v>15</v>
          </cell>
          <cell r="I206">
            <v>13125000</v>
          </cell>
          <cell r="J206" t="str">
            <v>30M-3138</v>
          </cell>
          <cell r="K206" t="str">
            <v>13/01/2009</v>
          </cell>
          <cell r="L206">
            <v>8.5</v>
          </cell>
          <cell r="M206">
            <v>6800000</v>
          </cell>
          <cell r="N206">
            <v>15</v>
          </cell>
          <cell r="O206">
            <v>15000000</v>
          </cell>
          <cell r="P206">
            <v>45005000</v>
          </cell>
        </row>
        <row r="207">
          <cell r="B207" t="str">
            <v>C903</v>
          </cell>
          <cell r="C207" t="str">
            <v>Nguyễn Mai Phương/ Đinh Anh Tuấn</v>
          </cell>
          <cell r="D207" t="str">
            <v>29Y-9232/ 30S-9912</v>
          </cell>
          <cell r="E207">
            <v>39814</v>
          </cell>
          <cell r="F207">
            <v>9</v>
          </cell>
          <cell r="G207">
            <v>5670000</v>
          </cell>
          <cell r="H207">
            <v>15</v>
          </cell>
          <cell r="I207">
            <v>13125000</v>
          </cell>
          <cell r="J207" t="str">
            <v>30S-5134</v>
          </cell>
          <cell r="K207" t="str">
            <v>21/10/2009</v>
          </cell>
          <cell r="L207">
            <v>0</v>
          </cell>
          <cell r="M207">
            <v>0</v>
          </cell>
          <cell r="N207">
            <v>14.333333333333334</v>
          </cell>
          <cell r="O207">
            <v>14333333.333333334</v>
          </cell>
          <cell r="P207">
            <v>33128333.333333336</v>
          </cell>
        </row>
        <row r="208">
          <cell r="B208" t="str">
            <v>C904</v>
          </cell>
          <cell r="C208" t="str">
            <v>Hyun Sang Woo</v>
          </cell>
          <cell r="D208" t="str">
            <v>29LD-4172</v>
          </cell>
          <cell r="E208">
            <v>39512</v>
          </cell>
          <cell r="F208">
            <v>19</v>
          </cell>
          <cell r="G208">
            <v>11970000</v>
          </cell>
          <cell r="H208">
            <v>15</v>
          </cell>
          <cell r="I208">
            <v>13125000</v>
          </cell>
          <cell r="M208">
            <v>0</v>
          </cell>
          <cell r="O208">
            <v>0</v>
          </cell>
          <cell r="P208">
            <v>25095000</v>
          </cell>
        </row>
        <row r="209">
          <cell r="B209" t="str">
            <v>C1001</v>
          </cell>
          <cell r="C209" t="str">
            <v>Nguyễn Duy Hưng</v>
          </cell>
          <cell r="D209" t="str">
            <v>30K-4039</v>
          </cell>
          <cell r="E209">
            <v>39884</v>
          </cell>
          <cell r="F209">
            <v>6.7</v>
          </cell>
          <cell r="G209">
            <v>4221000</v>
          </cell>
          <cell r="H209">
            <v>15</v>
          </cell>
          <cell r="I209">
            <v>13125000</v>
          </cell>
          <cell r="J209" t="str">
            <v>30H-0882</v>
          </cell>
          <cell r="K209">
            <v>40150</v>
          </cell>
          <cell r="L209">
            <v>6.7</v>
          </cell>
          <cell r="M209">
            <v>5360000</v>
          </cell>
          <cell r="N209">
            <v>15</v>
          </cell>
          <cell r="O209">
            <v>15000000</v>
          </cell>
          <cell r="P209">
            <v>37706000</v>
          </cell>
        </row>
        <row r="210">
          <cell r="B210" t="str">
            <v>C1002</v>
          </cell>
          <cell r="C210" t="str">
            <v>Vũ Thị Phượng</v>
          </cell>
          <cell r="D210" t="str">
            <v>16M-2626</v>
          </cell>
          <cell r="E210">
            <v>39264</v>
          </cell>
          <cell r="F210">
            <v>27</v>
          </cell>
          <cell r="G210">
            <v>17010000</v>
          </cell>
          <cell r="H210">
            <v>15</v>
          </cell>
          <cell r="I210">
            <v>13125000</v>
          </cell>
          <cell r="J210" t="str">
            <v>29T-9964/ 30S-9004+30K-4464</v>
          </cell>
          <cell r="K210">
            <v>39264</v>
          </cell>
          <cell r="L210">
            <v>27</v>
          </cell>
          <cell r="M210">
            <v>21600000</v>
          </cell>
          <cell r="N210">
            <v>15</v>
          </cell>
          <cell r="O210">
            <v>15000000</v>
          </cell>
          <cell r="P210">
            <v>66735000</v>
          </cell>
        </row>
        <row r="211">
          <cell r="B211" t="str">
            <v>C1004</v>
          </cell>
          <cell r="C211" t="str">
            <v>Nguyễn Thị Diên Trang</v>
          </cell>
          <cell r="D211" t="str">
            <v>29Z-2982</v>
          </cell>
          <cell r="E211">
            <v>39873</v>
          </cell>
          <cell r="F211">
            <v>7</v>
          </cell>
          <cell r="G211">
            <v>4410000</v>
          </cell>
          <cell r="H211">
            <v>15</v>
          </cell>
          <cell r="I211">
            <v>13125000</v>
          </cell>
          <cell r="J211" t="str">
            <v>30U-5788</v>
          </cell>
          <cell r="K211" t="str">
            <v>21/11/2009</v>
          </cell>
          <cell r="L211">
            <v>0</v>
          </cell>
          <cell r="M211">
            <v>0</v>
          </cell>
          <cell r="N211">
            <v>13.333333333333334</v>
          </cell>
          <cell r="O211">
            <v>13333333.333333334</v>
          </cell>
          <cell r="P211">
            <v>30868333.333333336</v>
          </cell>
        </row>
        <row r="212">
          <cell r="P212">
            <v>0</v>
          </cell>
        </row>
        <row r="213">
          <cell r="B213" t="str">
            <v>E502</v>
          </cell>
          <cell r="C213" t="str">
            <v>Trần Xuân Thanh/ Cty TNHH Sung Woo Vina</v>
          </cell>
          <cell r="D213" t="str">
            <v>98LD-0077</v>
          </cell>
          <cell r="E213">
            <v>40026</v>
          </cell>
          <cell r="F213">
            <v>2</v>
          </cell>
          <cell r="G213">
            <v>1260000</v>
          </cell>
          <cell r="H213">
            <v>9</v>
          </cell>
          <cell r="I213">
            <v>7875000</v>
          </cell>
          <cell r="M213">
            <v>0</v>
          </cell>
          <cell r="O213">
            <v>0</v>
          </cell>
          <cell r="P213">
            <v>9135000</v>
          </cell>
        </row>
        <row r="214">
          <cell r="B214" t="str">
            <v>E503</v>
          </cell>
          <cell r="C214" t="str">
            <v>Nguyễn Bá Ngọc</v>
          </cell>
          <cell r="D214" t="str">
            <v>30Z-0750/ 30S-9576</v>
          </cell>
          <cell r="E214">
            <v>39814</v>
          </cell>
          <cell r="F214">
            <v>9</v>
          </cell>
          <cell r="G214">
            <v>5670000</v>
          </cell>
          <cell r="H214">
            <v>15</v>
          </cell>
          <cell r="I214">
            <v>13125000</v>
          </cell>
          <cell r="M214">
            <v>0</v>
          </cell>
          <cell r="O214">
            <v>0</v>
          </cell>
          <cell r="P214">
            <v>18795000</v>
          </cell>
        </row>
        <row r="215">
          <cell r="B215" t="str">
            <v>E603</v>
          </cell>
          <cell r="C215" t="str">
            <v>Đào Thị Dân</v>
          </cell>
          <cell r="D215" t="str">
            <v>29Z-6877</v>
          </cell>
          <cell r="E215">
            <v>39927</v>
          </cell>
          <cell r="F215">
            <v>5.3</v>
          </cell>
          <cell r="G215">
            <v>3339000</v>
          </cell>
          <cell r="H215">
            <v>15</v>
          </cell>
          <cell r="I215">
            <v>13125000</v>
          </cell>
          <cell r="M215">
            <v>0</v>
          </cell>
          <cell r="O215">
            <v>0</v>
          </cell>
          <cell r="P215">
            <v>16464000</v>
          </cell>
        </row>
        <row r="216">
          <cell r="B216" t="str">
            <v>E604</v>
          </cell>
          <cell r="C216" t="str">
            <v>Nguyễn Xuân Khang</v>
          </cell>
          <cell r="D216" t="str">
            <v>30T-7045</v>
          </cell>
          <cell r="E216">
            <v>40071</v>
          </cell>
          <cell r="F216">
            <v>0.5</v>
          </cell>
          <cell r="G216">
            <v>315000</v>
          </cell>
          <cell r="H216">
            <v>15</v>
          </cell>
          <cell r="I216">
            <v>13125000</v>
          </cell>
          <cell r="M216">
            <v>0</v>
          </cell>
          <cell r="O216">
            <v>0</v>
          </cell>
          <cell r="P216">
            <v>13440000</v>
          </cell>
        </row>
        <row r="217">
          <cell r="B217" t="str">
            <v>E701</v>
          </cell>
          <cell r="C217" t="str">
            <v>Nguyễn Hoàng Anh</v>
          </cell>
          <cell r="D217" t="str">
            <v>30S-5350</v>
          </cell>
          <cell r="E217">
            <v>40001</v>
          </cell>
          <cell r="F217">
            <v>2.8</v>
          </cell>
          <cell r="G217">
            <v>1764000</v>
          </cell>
          <cell r="H217">
            <v>15</v>
          </cell>
          <cell r="I217">
            <v>13125000</v>
          </cell>
          <cell r="M217">
            <v>0</v>
          </cell>
          <cell r="O217">
            <v>0</v>
          </cell>
          <cell r="P217">
            <v>14889000</v>
          </cell>
        </row>
        <row r="218">
          <cell r="B218" t="str">
            <v>E702</v>
          </cell>
          <cell r="C218" t="str">
            <v>Nguyễn Mạnh Toàn</v>
          </cell>
          <cell r="D218" t="str">
            <v>30K-7338</v>
          </cell>
          <cell r="E218">
            <v>39508</v>
          </cell>
          <cell r="F218">
            <v>19</v>
          </cell>
          <cell r="G218">
            <v>11970000</v>
          </cell>
          <cell r="H218">
            <v>15</v>
          </cell>
          <cell r="I218">
            <v>13125000</v>
          </cell>
          <cell r="J218" t="str">
            <v>30M-5336</v>
          </cell>
          <cell r="K218">
            <v>39722</v>
          </cell>
          <cell r="L218">
            <v>12</v>
          </cell>
          <cell r="M218">
            <v>9600000</v>
          </cell>
          <cell r="N218">
            <v>15</v>
          </cell>
          <cell r="O218">
            <v>15000000</v>
          </cell>
          <cell r="P218">
            <v>49695000</v>
          </cell>
        </row>
        <row r="219">
          <cell r="B219" t="str">
            <v>E703</v>
          </cell>
          <cell r="C219" t="str">
            <v>Phạm Tiến Dũng, Đỗ Thu Trang</v>
          </cell>
          <cell r="D219" t="str">
            <v>30H-6162</v>
          </cell>
          <cell r="E219">
            <v>39941</v>
          </cell>
          <cell r="F219">
            <v>4.8</v>
          </cell>
          <cell r="G219">
            <v>3024000</v>
          </cell>
          <cell r="H219">
            <v>15</v>
          </cell>
          <cell r="I219">
            <v>13125000</v>
          </cell>
          <cell r="M219">
            <v>0</v>
          </cell>
          <cell r="O219">
            <v>0</v>
          </cell>
          <cell r="P219">
            <v>16149000</v>
          </cell>
        </row>
        <row r="220">
          <cell r="B220" t="str">
            <v>E801</v>
          </cell>
          <cell r="C220" t="str">
            <v>Nguyễn Kim Chi</v>
          </cell>
          <cell r="D220" t="str">
            <v>30M-0504</v>
          </cell>
          <cell r="E220">
            <v>39600</v>
          </cell>
          <cell r="F220">
            <v>16</v>
          </cell>
          <cell r="G220">
            <v>10080000</v>
          </cell>
          <cell r="H220">
            <v>15</v>
          </cell>
          <cell r="I220">
            <v>13125000</v>
          </cell>
          <cell r="J220" t="str">
            <v>29L-7606-dung do T4/2009</v>
          </cell>
          <cell r="K220">
            <v>39600</v>
          </cell>
          <cell r="L220">
            <v>10</v>
          </cell>
          <cell r="M220">
            <v>8000000</v>
          </cell>
          <cell r="N220">
            <v>0</v>
          </cell>
          <cell r="O220">
            <v>0</v>
          </cell>
          <cell r="P220">
            <v>31205000</v>
          </cell>
        </row>
        <row r="221">
          <cell r="B221" t="str">
            <v>E802</v>
          </cell>
          <cell r="C221" t="str">
            <v>Lam Thị Lồng</v>
          </cell>
          <cell r="D221" t="str">
            <v>14M-5118/ 30P-5166</v>
          </cell>
          <cell r="E221">
            <v>39387</v>
          </cell>
          <cell r="F221">
            <v>23.3</v>
          </cell>
          <cell r="G221">
            <v>14679000</v>
          </cell>
          <cell r="H221">
            <v>15</v>
          </cell>
          <cell r="I221">
            <v>13125000</v>
          </cell>
          <cell r="M221">
            <v>0</v>
          </cell>
          <cell r="O221">
            <v>0</v>
          </cell>
          <cell r="P221">
            <v>27804000</v>
          </cell>
        </row>
        <row r="222">
          <cell r="B222" t="str">
            <v>E803</v>
          </cell>
          <cell r="C222" t="str">
            <v>Mr.Cho In Seub</v>
          </cell>
          <cell r="D222" t="str">
            <v>34LD-0576</v>
          </cell>
          <cell r="E222">
            <v>40411</v>
          </cell>
          <cell r="F222">
            <v>0</v>
          </cell>
          <cell r="G222">
            <v>0</v>
          </cell>
          <cell r="H222">
            <v>4.333333333333333</v>
          </cell>
          <cell r="I222">
            <v>3791666.6666666665</v>
          </cell>
          <cell r="M222">
            <v>0</v>
          </cell>
          <cell r="O222">
            <v>0</v>
          </cell>
          <cell r="P222">
            <v>3791666.6666666665</v>
          </cell>
        </row>
        <row r="223">
          <cell r="B223" t="str">
            <v>E804</v>
          </cell>
          <cell r="C223" t="str">
            <v>Lê Mai Anh</v>
          </cell>
          <cell r="D223" t="str">
            <v>29Y-4112/ 30T-8271</v>
          </cell>
          <cell r="E223">
            <v>39827</v>
          </cell>
          <cell r="F223">
            <v>8.6</v>
          </cell>
          <cell r="G223">
            <v>5418000</v>
          </cell>
          <cell r="H223">
            <v>15</v>
          </cell>
          <cell r="I223">
            <v>13125000</v>
          </cell>
          <cell r="M223">
            <v>0</v>
          </cell>
          <cell r="O223">
            <v>0</v>
          </cell>
          <cell r="P223">
            <v>18543000</v>
          </cell>
        </row>
        <row r="224">
          <cell r="B224" t="str">
            <v>E901</v>
          </cell>
          <cell r="C224" t="str">
            <v>Nguyễn Thị Hải Yến</v>
          </cell>
          <cell r="D224" t="str">
            <v>16L-4303</v>
          </cell>
          <cell r="E224">
            <v>40147</v>
          </cell>
          <cell r="F224">
            <v>0</v>
          </cell>
          <cell r="G224">
            <v>0</v>
          </cell>
          <cell r="H224">
            <v>13</v>
          </cell>
          <cell r="I224">
            <v>11375000</v>
          </cell>
          <cell r="J224" t="str">
            <v>30V-9836</v>
          </cell>
          <cell r="K224">
            <v>40147</v>
          </cell>
          <cell r="L224">
            <v>0</v>
          </cell>
          <cell r="M224">
            <v>0</v>
          </cell>
          <cell r="N224">
            <v>13</v>
          </cell>
          <cell r="O224">
            <v>13000000</v>
          </cell>
          <cell r="P224">
            <v>24375000</v>
          </cell>
        </row>
        <row r="225">
          <cell r="B225" t="str">
            <v>E902</v>
          </cell>
          <cell r="C225" t="str">
            <v>Lã Mạnh Cường</v>
          </cell>
          <cell r="D225" t="str">
            <v>30M-3911</v>
          </cell>
          <cell r="E225">
            <v>40179</v>
          </cell>
          <cell r="F225">
            <v>0</v>
          </cell>
          <cell r="G225">
            <v>0</v>
          </cell>
          <cell r="H225">
            <v>12</v>
          </cell>
          <cell r="I225">
            <v>10500000</v>
          </cell>
          <cell r="M225">
            <v>0</v>
          </cell>
          <cell r="O225">
            <v>0</v>
          </cell>
          <cell r="P225">
            <v>10500000</v>
          </cell>
        </row>
        <row r="226">
          <cell r="B226" t="str">
            <v>E904</v>
          </cell>
          <cell r="C226" t="str">
            <v>Phạm Thanh Tùng</v>
          </cell>
          <cell r="D226" t="str">
            <v>80NN-888-42</v>
          </cell>
          <cell r="E226">
            <v>39448</v>
          </cell>
          <cell r="F226">
            <v>21</v>
          </cell>
          <cell r="G226">
            <v>13230000</v>
          </cell>
          <cell r="H226">
            <v>15</v>
          </cell>
          <cell r="I226">
            <v>13125000</v>
          </cell>
          <cell r="M226">
            <v>0</v>
          </cell>
          <cell r="O226">
            <v>0</v>
          </cell>
          <cell r="P226">
            <v>26355000</v>
          </cell>
        </row>
        <row r="227">
          <cell r="B227" t="str">
            <v>E1001</v>
          </cell>
          <cell r="C227" t="str">
            <v>Jin Sung Kwon</v>
          </cell>
          <cell r="D227" t="str">
            <v>60LD-3217</v>
          </cell>
          <cell r="E227">
            <v>39814</v>
          </cell>
          <cell r="F227">
            <v>9</v>
          </cell>
          <cell r="G227">
            <v>5670000</v>
          </cell>
          <cell r="H227">
            <v>10</v>
          </cell>
          <cell r="I227">
            <v>8750000</v>
          </cell>
          <cell r="M227">
            <v>0</v>
          </cell>
          <cell r="O227">
            <v>0</v>
          </cell>
          <cell r="P227">
            <v>14420000</v>
          </cell>
        </row>
        <row r="228">
          <cell r="B228" t="str">
            <v>E1002</v>
          </cell>
          <cell r="C228" t="str">
            <v>Phạm Thanh Tú/Bùi Hải Nguyên</v>
          </cell>
          <cell r="D228" t="str">
            <v>29S-6075</v>
          </cell>
          <cell r="E228">
            <v>39514</v>
          </cell>
          <cell r="F228">
            <v>19.100000000000001</v>
          </cell>
          <cell r="G228">
            <v>12033000</v>
          </cell>
          <cell r="H228">
            <v>15</v>
          </cell>
          <cell r="I228">
            <v>13125000</v>
          </cell>
          <cell r="M228">
            <v>0</v>
          </cell>
          <cell r="O228">
            <v>0</v>
          </cell>
          <cell r="P228">
            <v>25158000</v>
          </cell>
        </row>
        <row r="229">
          <cell r="B229" t="str">
            <v>E1003</v>
          </cell>
          <cell r="C229" t="str">
            <v>Cao Khánh Phương</v>
          </cell>
          <cell r="D229" t="str">
            <v>80NN-516-14</v>
          </cell>
          <cell r="E229">
            <v>39417</v>
          </cell>
          <cell r="F229">
            <v>22</v>
          </cell>
          <cell r="G229">
            <v>13860000</v>
          </cell>
          <cell r="H229">
            <v>15</v>
          </cell>
          <cell r="I229">
            <v>13125000</v>
          </cell>
          <cell r="M229">
            <v>0</v>
          </cell>
          <cell r="O229">
            <v>0</v>
          </cell>
          <cell r="P229">
            <v>26985000</v>
          </cell>
        </row>
        <row r="230">
          <cell r="B230" t="str">
            <v>E1004</v>
          </cell>
          <cell r="C230" t="str">
            <v>Đào Anh Vũ</v>
          </cell>
          <cell r="D230" t="str">
            <v>99NN-636-03</v>
          </cell>
          <cell r="E230">
            <v>39818</v>
          </cell>
          <cell r="F230">
            <v>8.9</v>
          </cell>
          <cell r="G230">
            <v>5607000</v>
          </cell>
          <cell r="H230">
            <v>15</v>
          </cell>
          <cell r="I230">
            <v>13125000</v>
          </cell>
          <cell r="M230">
            <v>0</v>
          </cell>
          <cell r="O230">
            <v>0</v>
          </cell>
          <cell r="P230">
            <v>18732000</v>
          </cell>
        </row>
        <row r="231">
          <cell r="B231" t="str">
            <v>E1101</v>
          </cell>
          <cell r="C231" t="str">
            <v>Phạm Đức Tú</v>
          </cell>
          <cell r="D231" t="str">
            <v>30H-4489</v>
          </cell>
          <cell r="E231">
            <v>39448</v>
          </cell>
          <cell r="F231">
            <v>21</v>
          </cell>
          <cell r="G231">
            <v>13230000</v>
          </cell>
          <cell r="H231">
            <v>15</v>
          </cell>
          <cell r="I231">
            <v>13125000</v>
          </cell>
          <cell r="M231">
            <v>0</v>
          </cell>
          <cell r="O231">
            <v>0</v>
          </cell>
          <cell r="P231">
            <v>26355000</v>
          </cell>
        </row>
        <row r="232">
          <cell r="B232" t="str">
            <v>E1102</v>
          </cell>
          <cell r="C232" t="str">
            <v>Lê Thuận Yến</v>
          </cell>
          <cell r="D232" t="str">
            <v>30F-6267/ 30H-4377</v>
          </cell>
          <cell r="E232">
            <v>39552</v>
          </cell>
          <cell r="F232">
            <v>17.8</v>
          </cell>
          <cell r="G232">
            <v>11214000</v>
          </cell>
          <cell r="H232">
            <v>15</v>
          </cell>
          <cell r="I232">
            <v>13125000</v>
          </cell>
          <cell r="M232">
            <v>0</v>
          </cell>
          <cell r="O232">
            <v>0</v>
          </cell>
          <cell r="P232">
            <v>24339000</v>
          </cell>
        </row>
        <row r="233">
          <cell r="B233" t="str">
            <v>E1103</v>
          </cell>
          <cell r="C233" t="str">
            <v>Trương Văn Hà</v>
          </cell>
          <cell r="D233" t="str">
            <v>29Z-4839/ 30H-5901</v>
          </cell>
          <cell r="E233">
            <v>39520</v>
          </cell>
          <cell r="F233">
            <v>18.899999999999999</v>
          </cell>
          <cell r="G233">
            <v>11907000</v>
          </cell>
          <cell r="H233">
            <v>15</v>
          </cell>
          <cell r="I233">
            <v>13125000</v>
          </cell>
          <cell r="M233">
            <v>0</v>
          </cell>
          <cell r="O233">
            <v>0</v>
          </cell>
          <cell r="P233">
            <v>25032000</v>
          </cell>
        </row>
        <row r="234">
          <cell r="B234" t="str">
            <v>E1104</v>
          </cell>
          <cell r="C234" t="str">
            <v>Đào Thị Tùy</v>
          </cell>
          <cell r="D234" t="str">
            <v>30U-9139</v>
          </cell>
          <cell r="E234">
            <v>40497</v>
          </cell>
          <cell r="F234">
            <v>0</v>
          </cell>
          <cell r="G234">
            <v>0</v>
          </cell>
          <cell r="H234">
            <v>1.5</v>
          </cell>
          <cell r="I234">
            <v>1312500</v>
          </cell>
          <cell r="J234" t="str">
            <v>30U-9139</v>
          </cell>
          <cell r="K234">
            <v>40561</v>
          </cell>
          <cell r="L234">
            <v>0</v>
          </cell>
          <cell r="M234">
            <v>0</v>
          </cell>
          <cell r="N234">
            <v>0</v>
          </cell>
          <cell r="O234">
            <v>0</v>
          </cell>
          <cell r="P234">
            <v>1312500</v>
          </cell>
        </row>
        <row r="235">
          <cell r="B235" t="str">
            <v>E1201</v>
          </cell>
          <cell r="C235" t="str">
            <v>Nguyễn Vũ Long</v>
          </cell>
          <cell r="D235" t="str">
            <v>29S+8269/ 30P-3118</v>
          </cell>
          <cell r="E235">
            <v>39896</v>
          </cell>
          <cell r="F235">
            <v>6.3</v>
          </cell>
          <cell r="G235">
            <v>3969000</v>
          </cell>
          <cell r="H235">
            <v>15</v>
          </cell>
          <cell r="I235">
            <v>13125000</v>
          </cell>
          <cell r="M235">
            <v>0</v>
          </cell>
          <cell r="O235">
            <v>0</v>
          </cell>
          <cell r="P235">
            <v>17094000</v>
          </cell>
        </row>
        <row r="236">
          <cell r="B236" t="str">
            <v>E1202</v>
          </cell>
          <cell r="C236" t="str">
            <v>Nguyễn Thị lan Anh</v>
          </cell>
          <cell r="D236" t="str">
            <v>30K-2649</v>
          </cell>
          <cell r="E236">
            <v>39509</v>
          </cell>
          <cell r="F236">
            <v>19.2</v>
          </cell>
          <cell r="G236">
            <v>12096000</v>
          </cell>
          <cell r="H236">
            <v>15</v>
          </cell>
          <cell r="I236">
            <v>13125000</v>
          </cell>
          <cell r="J236" t="str">
            <v>30K-2468</v>
          </cell>
          <cell r="K236">
            <v>39509</v>
          </cell>
          <cell r="L236">
            <v>19.2</v>
          </cell>
          <cell r="M236">
            <v>15360000</v>
          </cell>
          <cell r="N236">
            <v>15</v>
          </cell>
          <cell r="O236">
            <v>15000000</v>
          </cell>
          <cell r="P236">
            <v>55581000</v>
          </cell>
        </row>
        <row r="237">
          <cell r="B237" t="str">
            <v>E1203</v>
          </cell>
          <cell r="C237" t="str">
            <v>Huỳnh Thị Quỳnh Nga</v>
          </cell>
          <cell r="D237" t="str">
            <v>29Z-6568</v>
          </cell>
          <cell r="E237">
            <v>39356</v>
          </cell>
          <cell r="F237">
            <v>24</v>
          </cell>
          <cell r="G237">
            <v>15120000</v>
          </cell>
          <cell r="H237">
            <v>15</v>
          </cell>
          <cell r="I237">
            <v>13125000</v>
          </cell>
          <cell r="M237">
            <v>0</v>
          </cell>
          <cell r="O237">
            <v>0</v>
          </cell>
          <cell r="P237">
            <v>28245000</v>
          </cell>
        </row>
        <row r="238">
          <cell r="B238" t="str">
            <v>E1204</v>
          </cell>
          <cell r="C238" t="str">
            <v>Nguyễn Thị Châm</v>
          </cell>
          <cell r="D238" t="str">
            <v>29X-7553/ 30K-2468</v>
          </cell>
          <cell r="E238">
            <v>39387</v>
          </cell>
          <cell r="F238">
            <v>21</v>
          </cell>
          <cell r="G238">
            <v>13230000</v>
          </cell>
          <cell r="H238">
            <v>15</v>
          </cell>
          <cell r="I238">
            <v>13125000</v>
          </cell>
          <cell r="M238">
            <v>0</v>
          </cell>
          <cell r="O238">
            <v>0</v>
          </cell>
          <cell r="P238">
            <v>26355000</v>
          </cell>
        </row>
        <row r="239">
          <cell r="B239" t="str">
            <v>E1301</v>
          </cell>
          <cell r="C239" t="str">
            <v>Nguyễn Thị Minh Hiển</v>
          </cell>
          <cell r="D239" t="str">
            <v>30M-6320/ 29A-055.25</v>
          </cell>
          <cell r="E239">
            <v>39873</v>
          </cell>
          <cell r="F239">
            <v>7</v>
          </cell>
          <cell r="G239">
            <v>4410000</v>
          </cell>
          <cell r="H239">
            <v>15</v>
          </cell>
          <cell r="I239">
            <v>13125000</v>
          </cell>
          <cell r="J239" t="str">
            <v>80NG-526-27</v>
          </cell>
          <cell r="K239">
            <v>39873</v>
          </cell>
          <cell r="L239">
            <v>7</v>
          </cell>
          <cell r="M239">
            <v>5600000</v>
          </cell>
          <cell r="N239">
            <v>15</v>
          </cell>
          <cell r="O239">
            <v>15000000</v>
          </cell>
          <cell r="P239">
            <v>38135000</v>
          </cell>
        </row>
        <row r="240">
          <cell r="B240" t="str">
            <v>E1302</v>
          </cell>
          <cell r="C240" t="str">
            <v>Đỗ Dương Minh</v>
          </cell>
          <cell r="D240" t="str">
            <v>29V-4555 chuyển sang 30P-3617 (ngày 28/03/09)</v>
          </cell>
          <cell r="E240">
            <v>39901</v>
          </cell>
          <cell r="F240">
            <v>6.2</v>
          </cell>
          <cell r="G240">
            <v>3906000</v>
          </cell>
          <cell r="H240">
            <v>15</v>
          </cell>
          <cell r="I240">
            <v>13125000</v>
          </cell>
          <cell r="M240">
            <v>0</v>
          </cell>
          <cell r="O240">
            <v>0</v>
          </cell>
          <cell r="P240">
            <v>17031000</v>
          </cell>
        </row>
        <row r="241">
          <cell r="B241" t="str">
            <v>E1302'</v>
          </cell>
          <cell r="C241" t="str">
            <v>Nguyễn Hoài Sơn</v>
          </cell>
          <cell r="D241" t="str">
            <v>29N-6458</v>
          </cell>
          <cell r="E241">
            <v>40137</v>
          </cell>
          <cell r="F241">
            <v>0</v>
          </cell>
          <cell r="G241">
            <v>0</v>
          </cell>
          <cell r="H241">
            <v>13.366666666666667</v>
          </cell>
          <cell r="I241">
            <v>11695833.333333334</v>
          </cell>
          <cell r="M241">
            <v>0</v>
          </cell>
          <cell r="O241">
            <v>0</v>
          </cell>
          <cell r="P241">
            <v>11695833.333333334</v>
          </cell>
        </row>
        <row r="242">
          <cell r="B242" t="str">
            <v>E1303</v>
          </cell>
          <cell r="C242" t="str">
            <v>Tô Tuấn</v>
          </cell>
          <cell r="D242" t="str">
            <v>29V-0711</v>
          </cell>
          <cell r="E242">
            <v>39895</v>
          </cell>
          <cell r="F242">
            <v>6.4</v>
          </cell>
          <cell r="G242">
            <v>4032000</v>
          </cell>
          <cell r="H242">
            <v>15</v>
          </cell>
          <cell r="I242">
            <v>13125000</v>
          </cell>
          <cell r="J242" t="str">
            <v>30K-3418</v>
          </cell>
          <cell r="K242">
            <v>40120</v>
          </cell>
          <cell r="L242">
            <v>0</v>
          </cell>
          <cell r="M242">
            <v>0</v>
          </cell>
          <cell r="N242">
            <v>14</v>
          </cell>
          <cell r="O242">
            <v>14000000</v>
          </cell>
          <cell r="P242">
            <v>31157000</v>
          </cell>
        </row>
        <row r="243">
          <cell r="B243" t="str">
            <v>E1304</v>
          </cell>
          <cell r="C243" t="str">
            <v>Phạm Quang Thịnh</v>
          </cell>
          <cell r="D243" t="str">
            <v>30F-8582</v>
          </cell>
          <cell r="E243">
            <v>39872</v>
          </cell>
          <cell r="F243">
            <v>7</v>
          </cell>
          <cell r="G243">
            <v>4410000</v>
          </cell>
          <cell r="H243">
            <v>15</v>
          </cell>
          <cell r="I243">
            <v>13125000</v>
          </cell>
          <cell r="J243" t="str">
            <v>29U-0279</v>
          </cell>
          <cell r="K243">
            <v>39872</v>
          </cell>
          <cell r="M243">
            <v>0</v>
          </cell>
          <cell r="O243">
            <v>0</v>
          </cell>
          <cell r="P243">
            <v>17535000</v>
          </cell>
        </row>
        <row r="244">
          <cell r="B244" t="str">
            <v>E1401</v>
          </cell>
          <cell r="C244" t="str">
            <v>Lê Xuân Cận</v>
          </cell>
          <cell r="D244" t="str">
            <v>29Y-9260</v>
          </cell>
          <cell r="E244">
            <v>39561</v>
          </cell>
          <cell r="F244">
            <v>17.266666666666666</v>
          </cell>
          <cell r="G244">
            <v>10878000</v>
          </cell>
          <cell r="H244">
            <v>15</v>
          </cell>
          <cell r="I244">
            <v>13125000</v>
          </cell>
          <cell r="M244">
            <v>0</v>
          </cell>
          <cell r="O244">
            <v>0</v>
          </cell>
          <cell r="P244">
            <v>24003000</v>
          </cell>
        </row>
        <row r="245">
          <cell r="B245" t="str">
            <v>E1403</v>
          </cell>
          <cell r="C245" t="str">
            <v>Nguyễn Thị Kim Chi</v>
          </cell>
          <cell r="D245" t="str">
            <v>33M-3618/ 30Z-3711</v>
          </cell>
          <cell r="E245">
            <v>40360</v>
          </cell>
          <cell r="F245">
            <v>0</v>
          </cell>
          <cell r="G245">
            <v>0</v>
          </cell>
          <cell r="H245">
            <v>6</v>
          </cell>
          <cell r="I245">
            <v>5250000</v>
          </cell>
          <cell r="M245">
            <v>0</v>
          </cell>
          <cell r="O245">
            <v>0</v>
          </cell>
          <cell r="P245">
            <v>5250000</v>
          </cell>
        </row>
        <row r="246">
          <cell r="B246" t="str">
            <v>E1502</v>
          </cell>
          <cell r="C246" t="str">
            <v>Dae Young Chung</v>
          </cell>
          <cell r="D246" t="str">
            <v>29NN-636-44</v>
          </cell>
          <cell r="E246">
            <v>39711</v>
          </cell>
          <cell r="F246">
            <v>12.5</v>
          </cell>
          <cell r="G246">
            <v>7875000</v>
          </cell>
          <cell r="H246">
            <v>15</v>
          </cell>
          <cell r="I246">
            <v>13125000</v>
          </cell>
          <cell r="M246">
            <v>0</v>
          </cell>
          <cell r="O246">
            <v>0</v>
          </cell>
          <cell r="P246">
            <v>21000000</v>
          </cell>
        </row>
        <row r="247">
          <cell r="B247" t="str">
            <v>E1503</v>
          </cell>
          <cell r="C247" t="str">
            <v>Trần Ngọc Sơn</v>
          </cell>
          <cell r="D247" t="str">
            <v>30H-7653-huy ko do T7/2010</v>
          </cell>
          <cell r="E247">
            <v>39661</v>
          </cell>
          <cell r="F247">
            <v>14</v>
          </cell>
          <cell r="G247">
            <v>8820000</v>
          </cell>
          <cell r="H247">
            <v>10</v>
          </cell>
          <cell r="I247">
            <v>8750000</v>
          </cell>
          <cell r="J247" t="str">
            <v>29Z-6591-huy do T11/2009</v>
          </cell>
          <cell r="K247">
            <v>39661</v>
          </cell>
          <cell r="L247">
            <v>14</v>
          </cell>
          <cell r="M247">
            <v>11200000</v>
          </cell>
          <cell r="N247">
            <v>1</v>
          </cell>
          <cell r="O247">
            <v>1000000</v>
          </cell>
          <cell r="P247">
            <v>29770000</v>
          </cell>
        </row>
        <row r="248">
          <cell r="B248" t="str">
            <v>E1504</v>
          </cell>
          <cell r="C248" t="str">
            <v>Cao Khánh Phương</v>
          </cell>
          <cell r="D248" t="str">
            <v>30U-9376/ 30K-7890</v>
          </cell>
          <cell r="E248">
            <v>39508</v>
          </cell>
          <cell r="F248">
            <v>19</v>
          </cell>
          <cell r="G248">
            <v>11970000</v>
          </cell>
          <cell r="H248">
            <v>15</v>
          </cell>
          <cell r="I248">
            <v>13125000</v>
          </cell>
          <cell r="M248">
            <v>0</v>
          </cell>
          <cell r="O248">
            <v>0</v>
          </cell>
          <cell r="P248">
            <v>25095000</v>
          </cell>
        </row>
        <row r="249">
          <cell r="B249" t="str">
            <v>E1601</v>
          </cell>
          <cell r="C249" t="str">
            <v>Nguyễn Thị Hồng</v>
          </cell>
          <cell r="D249" t="str">
            <v>30S-8585</v>
          </cell>
          <cell r="E249">
            <v>40183</v>
          </cell>
          <cell r="F249">
            <v>0</v>
          </cell>
          <cell r="G249">
            <v>0</v>
          </cell>
          <cell r="H249">
            <v>12</v>
          </cell>
          <cell r="I249">
            <v>10500000</v>
          </cell>
          <cell r="M249">
            <v>0</v>
          </cell>
          <cell r="O249">
            <v>0</v>
          </cell>
          <cell r="P249">
            <v>10500000</v>
          </cell>
        </row>
        <row r="250">
          <cell r="B250" t="str">
            <v>E1603</v>
          </cell>
          <cell r="C250" t="str">
            <v>Hoàng Thị Lệ Trang</v>
          </cell>
          <cell r="D250" t="str">
            <v>30H-4501</v>
          </cell>
          <cell r="E250">
            <v>40161</v>
          </cell>
          <cell r="F250">
            <v>0</v>
          </cell>
          <cell r="G250">
            <v>0</v>
          </cell>
          <cell r="H250">
            <v>0</v>
          </cell>
          <cell r="I250">
            <v>0</v>
          </cell>
          <cell r="M250">
            <v>0</v>
          </cell>
          <cell r="O250">
            <v>0</v>
          </cell>
          <cell r="P250">
            <v>0</v>
          </cell>
        </row>
        <row r="251">
          <cell r="B251" t="str">
            <v>E1604</v>
          </cell>
          <cell r="C251" t="str">
            <v>Đỗ Thị Mỹ Ngọc</v>
          </cell>
          <cell r="D251" t="str">
            <v>29Z-5315</v>
          </cell>
          <cell r="E251">
            <v>39942</v>
          </cell>
          <cell r="F251">
            <v>4.8</v>
          </cell>
          <cell r="G251">
            <v>3024000</v>
          </cell>
          <cell r="H251">
            <v>15</v>
          </cell>
          <cell r="I251">
            <v>13125000</v>
          </cell>
          <cell r="M251">
            <v>0</v>
          </cell>
          <cell r="O251">
            <v>0</v>
          </cell>
          <cell r="P251">
            <v>16149000</v>
          </cell>
        </row>
        <row r="252">
          <cell r="B252" t="str">
            <v>E1702</v>
          </cell>
          <cell r="C252" t="str">
            <v>Chi Eward</v>
          </cell>
          <cell r="D252" t="str">
            <v>29NN-296-91</v>
          </cell>
          <cell r="E252">
            <v>39692</v>
          </cell>
          <cell r="F252">
            <v>13</v>
          </cell>
          <cell r="G252">
            <v>8190000</v>
          </cell>
          <cell r="H252">
            <v>0</v>
          </cell>
          <cell r="I252">
            <v>0</v>
          </cell>
          <cell r="M252">
            <v>0</v>
          </cell>
          <cell r="O252">
            <v>0</v>
          </cell>
          <cell r="P252">
            <v>8190000</v>
          </cell>
        </row>
        <row r="253">
          <cell r="B253" t="str">
            <v>E1704</v>
          </cell>
          <cell r="C253" t="str">
            <v>Nguyễn Gia Viễn</v>
          </cell>
          <cell r="D253" t="str">
            <v>30H-4260</v>
          </cell>
          <cell r="E253">
            <v>39861</v>
          </cell>
          <cell r="F253">
            <v>7.5</v>
          </cell>
          <cell r="G253">
            <v>4725000</v>
          </cell>
          <cell r="H253">
            <v>15</v>
          </cell>
          <cell r="I253">
            <v>13125000</v>
          </cell>
          <cell r="J253" t="str">
            <v>30T-8902</v>
          </cell>
          <cell r="K253">
            <v>40118</v>
          </cell>
          <cell r="L253">
            <v>0</v>
          </cell>
          <cell r="M253">
            <v>0</v>
          </cell>
          <cell r="N253">
            <v>14</v>
          </cell>
          <cell r="O253">
            <v>14000000</v>
          </cell>
          <cell r="P253">
            <v>31850000</v>
          </cell>
        </row>
        <row r="254">
          <cell r="B254" t="str">
            <v>E1803</v>
          </cell>
          <cell r="C254" t="str">
            <v>Lê Duy Bình</v>
          </cell>
          <cell r="D254" t="str">
            <v>99NN-636-06</v>
          </cell>
          <cell r="E254">
            <v>40114</v>
          </cell>
          <cell r="F254">
            <v>0</v>
          </cell>
          <cell r="G254">
            <v>0</v>
          </cell>
          <cell r="H254">
            <v>15</v>
          </cell>
          <cell r="I254">
            <v>13125000</v>
          </cell>
          <cell r="M254">
            <v>0</v>
          </cell>
          <cell r="O254">
            <v>0</v>
          </cell>
          <cell r="P254">
            <v>13125000</v>
          </cell>
        </row>
        <row r="255">
          <cell r="B255" t="str">
            <v>E1804</v>
          </cell>
          <cell r="C255" t="str">
            <v>Nguyễn Lưu Thụy</v>
          </cell>
          <cell r="D255" t="str">
            <v>30X-9496</v>
          </cell>
          <cell r="E255">
            <v>40354</v>
          </cell>
          <cell r="F255">
            <v>0</v>
          </cell>
          <cell r="G255">
            <v>0</v>
          </cell>
          <cell r="H255">
            <v>6.2</v>
          </cell>
          <cell r="I255">
            <v>5425000</v>
          </cell>
          <cell r="M255">
            <v>0</v>
          </cell>
          <cell r="O255">
            <v>0</v>
          </cell>
          <cell r="P255">
            <v>5425000</v>
          </cell>
        </row>
        <row r="256">
          <cell r="B256" t="str">
            <v>E1901</v>
          </cell>
          <cell r="C256" t="str">
            <v>Bùi Thiện Khánh</v>
          </cell>
          <cell r="D256" t="str">
            <v>50LD-001.50</v>
          </cell>
          <cell r="E256">
            <v>40561</v>
          </cell>
          <cell r="F256">
            <v>0</v>
          </cell>
          <cell r="G256">
            <v>0</v>
          </cell>
          <cell r="H256">
            <v>0</v>
          </cell>
          <cell r="I256">
            <v>0</v>
          </cell>
          <cell r="M256">
            <v>0</v>
          </cell>
          <cell r="O256">
            <v>0</v>
          </cell>
          <cell r="P256">
            <v>0</v>
          </cell>
        </row>
        <row r="257">
          <cell r="B257" t="str">
            <v>E1903</v>
          </cell>
          <cell r="C257" t="str">
            <v>Nguyễn Hoài Hương</v>
          </cell>
          <cell r="D257" t="str">
            <v>30Z-8006</v>
          </cell>
          <cell r="E257">
            <v>40406</v>
          </cell>
          <cell r="F257">
            <v>0</v>
          </cell>
          <cell r="G257">
            <v>0</v>
          </cell>
          <cell r="H257">
            <v>4.5</v>
          </cell>
          <cell r="I257">
            <v>3937500</v>
          </cell>
          <cell r="M257">
            <v>0</v>
          </cell>
          <cell r="O257">
            <v>0</v>
          </cell>
          <cell r="P257">
            <v>3937500</v>
          </cell>
        </row>
        <row r="258">
          <cell r="B258" t="str">
            <v>E1904</v>
          </cell>
          <cell r="C258" t="str">
            <v>Vũ Đăng Khoa</v>
          </cell>
          <cell r="D258" t="str">
            <v>30F-9377</v>
          </cell>
          <cell r="E258">
            <v>39872</v>
          </cell>
          <cell r="F258">
            <v>7</v>
          </cell>
          <cell r="G258">
            <v>4410000</v>
          </cell>
          <cell r="H258">
            <v>15</v>
          </cell>
          <cell r="I258">
            <v>13125000</v>
          </cell>
          <cell r="M258">
            <v>0</v>
          </cell>
          <cell r="O258">
            <v>0</v>
          </cell>
          <cell r="P258">
            <v>17535000</v>
          </cell>
        </row>
        <row r="259">
          <cell r="B259" t="str">
            <v>E2001</v>
          </cell>
          <cell r="C259" t="str">
            <v>Hồ Ngàn Chi</v>
          </cell>
          <cell r="D259" t="str">
            <v>30H-3485/ 30S-1069</v>
          </cell>
          <cell r="E259">
            <v>39464</v>
          </cell>
          <cell r="F259">
            <v>20.7</v>
          </cell>
          <cell r="G259">
            <v>13041000</v>
          </cell>
          <cell r="H259">
            <v>15</v>
          </cell>
          <cell r="I259">
            <v>13125000</v>
          </cell>
          <cell r="J259" t="str">
            <v>30F-9065</v>
          </cell>
          <cell r="K259">
            <v>39464</v>
          </cell>
          <cell r="L259">
            <v>20.7</v>
          </cell>
          <cell r="M259">
            <v>16560000</v>
          </cell>
          <cell r="N259">
            <v>15</v>
          </cell>
          <cell r="O259">
            <v>15000000</v>
          </cell>
          <cell r="P259">
            <v>57726000</v>
          </cell>
        </row>
        <row r="260">
          <cell r="B260" t="str">
            <v>E2002</v>
          </cell>
          <cell r="C260" t="str">
            <v>Lee Jae Yong</v>
          </cell>
          <cell r="D260" t="str">
            <v>98LD-0023/ 29LD-2647</v>
          </cell>
          <cell r="E260">
            <v>39600</v>
          </cell>
          <cell r="F260">
            <v>16</v>
          </cell>
          <cell r="G260">
            <v>10080000</v>
          </cell>
          <cell r="H260">
            <v>15</v>
          </cell>
          <cell r="I260">
            <v>13125000</v>
          </cell>
          <cell r="M260">
            <v>0</v>
          </cell>
          <cell r="O260">
            <v>0</v>
          </cell>
          <cell r="P260">
            <v>23205000</v>
          </cell>
        </row>
        <row r="261">
          <cell r="B261" t="str">
            <v>E2004</v>
          </cell>
          <cell r="C261" t="str">
            <v>Đào Thị Thương</v>
          </cell>
          <cell r="D261" t="str">
            <v>30K-5717</v>
          </cell>
          <cell r="E261">
            <v>39825</v>
          </cell>
          <cell r="F261">
            <v>8.6999999999999993</v>
          </cell>
          <cell r="G261">
            <v>5481000</v>
          </cell>
          <cell r="H261">
            <v>15</v>
          </cell>
          <cell r="I261">
            <v>13125000</v>
          </cell>
          <cell r="M261">
            <v>0</v>
          </cell>
          <cell r="O261">
            <v>0</v>
          </cell>
          <cell r="P261">
            <v>18606000</v>
          </cell>
        </row>
        <row r="262">
          <cell r="B262" t="str">
            <v>E2101</v>
          </cell>
          <cell r="C262" t="str">
            <v>Huỳnh Thị Quỳnh Nga</v>
          </cell>
          <cell r="D262" t="str">
            <v>29T-4935</v>
          </cell>
          <cell r="E262">
            <v>39417</v>
          </cell>
          <cell r="F262">
            <v>22</v>
          </cell>
          <cell r="G262">
            <v>13860000</v>
          </cell>
          <cell r="H262">
            <v>15</v>
          </cell>
          <cell r="I262">
            <v>13125000</v>
          </cell>
          <cell r="P262">
            <v>26985000</v>
          </cell>
        </row>
        <row r="263">
          <cell r="B263" t="str">
            <v>E2102</v>
          </cell>
          <cell r="C263" t="str">
            <v>Hà Chí Công</v>
          </cell>
          <cell r="D263" t="str">
            <v>30L-5525</v>
          </cell>
          <cell r="E263">
            <v>39539</v>
          </cell>
          <cell r="F263">
            <v>18</v>
          </cell>
          <cell r="G263">
            <v>11340000</v>
          </cell>
          <cell r="H263">
            <v>15</v>
          </cell>
          <cell r="I263">
            <v>13125000</v>
          </cell>
          <cell r="J263" t="str">
            <v>29U-5868-dung do T1/2010</v>
          </cell>
          <cell r="K263">
            <v>39539</v>
          </cell>
          <cell r="L263">
            <v>18</v>
          </cell>
          <cell r="M263">
            <v>14400000</v>
          </cell>
          <cell r="N263">
            <v>3</v>
          </cell>
          <cell r="O263">
            <v>3000000</v>
          </cell>
          <cell r="P263">
            <v>41865000</v>
          </cell>
        </row>
        <row r="264">
          <cell r="B264" t="str">
            <v>E2103</v>
          </cell>
          <cell r="C264" t="str">
            <v>Trần Thị Cúc</v>
          </cell>
          <cell r="D264" t="str">
            <v>29T-4979/ 30P-5889</v>
          </cell>
          <cell r="E264">
            <v>39874</v>
          </cell>
          <cell r="F264">
            <v>7.1</v>
          </cell>
          <cell r="G264">
            <v>4473000</v>
          </cell>
          <cell r="H264">
            <v>12</v>
          </cell>
          <cell r="I264">
            <v>10500000</v>
          </cell>
          <cell r="J264" t="str">
            <v>30U-6927/31F-2919</v>
          </cell>
          <cell r="K264">
            <v>40123</v>
          </cell>
          <cell r="L264">
            <v>0</v>
          </cell>
          <cell r="M264">
            <v>0</v>
          </cell>
          <cell r="N264">
            <v>10</v>
          </cell>
          <cell r="O264">
            <v>10000000</v>
          </cell>
          <cell r="P264">
            <v>24973000</v>
          </cell>
        </row>
        <row r="265">
          <cell r="B265" t="str">
            <v>E2104</v>
          </cell>
          <cell r="C265" t="str">
            <v>Đào Duy Cường</v>
          </cell>
          <cell r="D265" t="str">
            <v>30K-5961</v>
          </cell>
          <cell r="E265">
            <v>40303</v>
          </cell>
          <cell r="F265">
            <v>0</v>
          </cell>
          <cell r="G265">
            <v>0</v>
          </cell>
          <cell r="H265">
            <v>8</v>
          </cell>
          <cell r="I265">
            <v>7000000</v>
          </cell>
          <cell r="M265">
            <v>0</v>
          </cell>
          <cell r="O265">
            <v>0</v>
          </cell>
          <cell r="P265">
            <v>7000000</v>
          </cell>
        </row>
        <row r="266">
          <cell r="B266" t="str">
            <v>E2201</v>
          </cell>
          <cell r="C266" t="str">
            <v>Mr. Lee Chaegyu</v>
          </cell>
          <cell r="D266" t="str">
            <v>34LD-0577</v>
          </cell>
          <cell r="E266">
            <v>40411</v>
          </cell>
          <cell r="F266">
            <v>0</v>
          </cell>
          <cell r="G266">
            <v>0</v>
          </cell>
          <cell r="H266">
            <v>4.333333333333333</v>
          </cell>
          <cell r="I266">
            <v>3791666.6666666665</v>
          </cell>
          <cell r="M266">
            <v>0</v>
          </cell>
          <cell r="O266">
            <v>0</v>
          </cell>
          <cell r="P266">
            <v>3791666.6666666665</v>
          </cell>
        </row>
        <row r="267">
          <cell r="B267" t="str">
            <v>E2402</v>
          </cell>
          <cell r="C267" t="str">
            <v>Mr.Soo Rim Lee</v>
          </cell>
          <cell r="D267" t="str">
            <v>29LD-3546-khach thue</v>
          </cell>
          <cell r="E267">
            <v>39928</v>
          </cell>
          <cell r="F267">
            <v>5.3</v>
          </cell>
          <cell r="G267">
            <v>3339000</v>
          </cell>
          <cell r="H267">
            <v>15</v>
          </cell>
          <cell r="I267">
            <v>13125000</v>
          </cell>
          <cell r="M267">
            <v>0</v>
          </cell>
          <cell r="O267">
            <v>0</v>
          </cell>
          <cell r="P267">
            <v>16464000</v>
          </cell>
        </row>
        <row r="268">
          <cell r="B268" t="str">
            <v>E2601</v>
          </cell>
          <cell r="C268" t="str">
            <v>Nguyễn Thanh Hương</v>
          </cell>
          <cell r="D268" t="str">
            <v>30X-4773</v>
          </cell>
          <cell r="E268">
            <v>40186</v>
          </cell>
          <cell r="F268">
            <v>0</v>
          </cell>
          <cell r="G268">
            <v>0</v>
          </cell>
          <cell r="H268">
            <v>11.766666666666667</v>
          </cell>
          <cell r="I268">
            <v>10295833.333333334</v>
          </cell>
          <cell r="M268">
            <v>0</v>
          </cell>
          <cell r="O268">
            <v>0</v>
          </cell>
          <cell r="P268">
            <v>10295833.333333334</v>
          </cell>
        </row>
        <row r="269">
          <cell r="P269">
            <v>0</v>
          </cell>
        </row>
        <row r="270">
          <cell r="B270" t="str">
            <v>W402</v>
          </cell>
          <cell r="C270" t="str">
            <v>Nguyễn Quốc Huy</v>
          </cell>
          <cell r="D270" t="str">
            <v>30S-1866</v>
          </cell>
          <cell r="E270">
            <v>39953</v>
          </cell>
          <cell r="F270">
            <v>4.4000000000000004</v>
          </cell>
          <cell r="G270">
            <v>2772000</v>
          </cell>
          <cell r="H270">
            <v>15</v>
          </cell>
          <cell r="I270">
            <v>13125000</v>
          </cell>
          <cell r="M270">
            <v>0</v>
          </cell>
          <cell r="O270">
            <v>0</v>
          </cell>
          <cell r="P270">
            <v>15897000</v>
          </cell>
        </row>
        <row r="271">
          <cell r="B271" t="str">
            <v>W501</v>
          </cell>
          <cell r="C271" t="str">
            <v>Vũ Tuyết Vân</v>
          </cell>
          <cell r="D271" t="str">
            <v>80NN-888-01</v>
          </cell>
          <cell r="E271">
            <v>39827</v>
          </cell>
          <cell r="F271">
            <v>8.6</v>
          </cell>
          <cell r="G271">
            <v>5418000</v>
          </cell>
          <cell r="H271">
            <v>15</v>
          </cell>
          <cell r="I271">
            <v>13125000</v>
          </cell>
          <cell r="M271">
            <v>0</v>
          </cell>
          <cell r="O271">
            <v>0</v>
          </cell>
          <cell r="P271">
            <v>18543000</v>
          </cell>
        </row>
        <row r="272">
          <cell r="B272" t="str">
            <v>W502</v>
          </cell>
          <cell r="C272" t="str">
            <v>Nguyễn Thị Hoài Quy</v>
          </cell>
          <cell r="D272" t="str">
            <v>30F-9022</v>
          </cell>
          <cell r="E272">
            <v>39448</v>
          </cell>
          <cell r="F272">
            <v>21.3</v>
          </cell>
          <cell r="G272">
            <v>13419000</v>
          </cell>
          <cell r="H272">
            <v>15</v>
          </cell>
          <cell r="I272">
            <v>13125000</v>
          </cell>
          <cell r="M272">
            <v>0</v>
          </cell>
          <cell r="O272">
            <v>0</v>
          </cell>
          <cell r="P272">
            <v>26544000</v>
          </cell>
        </row>
        <row r="273">
          <cell r="B273" t="str">
            <v>W503</v>
          </cell>
          <cell r="C273" t="str">
            <v>Đỗ Thị Thúy Long</v>
          </cell>
          <cell r="D273" t="str">
            <v>52LD-3755</v>
          </cell>
          <cell r="E273">
            <v>40116</v>
          </cell>
          <cell r="F273">
            <v>0</v>
          </cell>
          <cell r="G273">
            <v>0</v>
          </cell>
          <cell r="H273">
            <v>15</v>
          </cell>
          <cell r="I273">
            <v>13125000</v>
          </cell>
          <cell r="M273">
            <v>0</v>
          </cell>
          <cell r="O273">
            <v>0</v>
          </cell>
          <cell r="P273">
            <v>13125000</v>
          </cell>
        </row>
        <row r="274">
          <cell r="B274" t="str">
            <v>W504</v>
          </cell>
          <cell r="C274" t="str">
            <v>Nguyễn Viết Hà</v>
          </cell>
          <cell r="D274" t="str">
            <v>29Z-6232</v>
          </cell>
          <cell r="E274">
            <v>39952</v>
          </cell>
          <cell r="F274">
            <v>4.5</v>
          </cell>
          <cell r="G274">
            <v>2835000</v>
          </cell>
          <cell r="H274">
            <v>15</v>
          </cell>
          <cell r="I274">
            <v>13125000</v>
          </cell>
          <cell r="J274" t="str">
            <v>30K-8405</v>
          </cell>
          <cell r="K274">
            <v>40096</v>
          </cell>
          <cell r="M274">
            <v>0</v>
          </cell>
          <cell r="N274">
            <v>7.666666666666667</v>
          </cell>
          <cell r="O274">
            <v>7666666.666666667</v>
          </cell>
          <cell r="P274">
            <v>23626666.666666668</v>
          </cell>
        </row>
        <row r="275">
          <cell r="B275" t="str">
            <v>W601</v>
          </cell>
          <cell r="C275" t="str">
            <v>Phạm Thanh Bình</v>
          </cell>
          <cell r="D275" t="str">
            <v>29V-0519</v>
          </cell>
          <cell r="E275">
            <v>39965</v>
          </cell>
          <cell r="F275">
            <v>4</v>
          </cell>
          <cell r="G275">
            <v>2520000</v>
          </cell>
          <cell r="H275">
            <v>15</v>
          </cell>
          <cell r="I275">
            <v>13125000</v>
          </cell>
          <cell r="M275">
            <v>0</v>
          </cell>
          <cell r="O275">
            <v>0</v>
          </cell>
          <cell r="P275">
            <v>15645000</v>
          </cell>
        </row>
        <row r="276">
          <cell r="B276" t="str">
            <v>W604</v>
          </cell>
          <cell r="C276" t="str">
            <v>Vũ Đăng Nguyên</v>
          </cell>
          <cell r="D276" t="str">
            <v>99NN-636-01</v>
          </cell>
          <cell r="E276">
            <v>39722</v>
          </cell>
          <cell r="F276">
            <v>12</v>
          </cell>
          <cell r="G276">
            <v>7560000</v>
          </cell>
          <cell r="H276">
            <v>15</v>
          </cell>
          <cell r="I276">
            <v>13125000</v>
          </cell>
          <cell r="M276">
            <v>0</v>
          </cell>
          <cell r="O276">
            <v>0</v>
          </cell>
          <cell r="P276">
            <v>20685000</v>
          </cell>
        </row>
        <row r="277">
          <cell r="B277" t="str">
            <v>W701</v>
          </cell>
          <cell r="C277" t="str">
            <v>Nguyễn Lâm Phương/Nguyễn Thanh Thủy</v>
          </cell>
          <cell r="D277" t="str">
            <v>29Y-2458</v>
          </cell>
          <cell r="E277">
            <v>39295</v>
          </cell>
          <cell r="F277">
            <v>26</v>
          </cell>
          <cell r="G277">
            <v>16380000</v>
          </cell>
          <cell r="H277">
            <v>15</v>
          </cell>
          <cell r="I277">
            <v>13125000</v>
          </cell>
          <cell r="M277">
            <v>0</v>
          </cell>
          <cell r="O277">
            <v>0</v>
          </cell>
          <cell r="P277">
            <v>29505000</v>
          </cell>
        </row>
        <row r="278">
          <cell r="B278" t="str">
            <v>W702</v>
          </cell>
          <cell r="C278" t="str">
            <v>Đỗ Năng Tuấn</v>
          </cell>
          <cell r="D278" t="str">
            <v>30M-5885</v>
          </cell>
          <cell r="E278">
            <v>39448</v>
          </cell>
          <cell r="F278">
            <v>21</v>
          </cell>
          <cell r="G278">
            <v>13230000</v>
          </cell>
          <cell r="H278">
            <v>15</v>
          </cell>
          <cell r="I278">
            <v>13125000</v>
          </cell>
          <cell r="J278" t="str">
            <v>30F-9157-dung do T12/2009</v>
          </cell>
          <cell r="K278">
            <v>39814</v>
          </cell>
          <cell r="L278">
            <v>9</v>
          </cell>
          <cell r="M278">
            <v>7200000</v>
          </cell>
          <cell r="N278">
            <v>3</v>
          </cell>
          <cell r="O278">
            <v>3000000</v>
          </cell>
          <cell r="P278">
            <v>36555000</v>
          </cell>
        </row>
        <row r="279">
          <cell r="B279" t="str">
            <v>W703</v>
          </cell>
          <cell r="C279" t="str">
            <v>Phạm Thị Chinh</v>
          </cell>
          <cell r="D279" t="str">
            <v>29S-0026/ 30S-9078</v>
          </cell>
          <cell r="E279">
            <v>39264</v>
          </cell>
          <cell r="F279">
            <v>27</v>
          </cell>
          <cell r="G279">
            <v>17010000</v>
          </cell>
          <cell r="H279">
            <v>15</v>
          </cell>
          <cell r="I279">
            <v>13125000</v>
          </cell>
          <cell r="M279">
            <v>0</v>
          </cell>
          <cell r="O279">
            <v>0</v>
          </cell>
          <cell r="P279">
            <v>30135000</v>
          </cell>
        </row>
        <row r="280">
          <cell r="B280" t="str">
            <v>W704</v>
          </cell>
          <cell r="C280" t="str">
            <v>Đặng Thị Thu Hà</v>
          </cell>
          <cell r="D280" t="str">
            <v>29Y-6127</v>
          </cell>
          <cell r="E280">
            <v>39264</v>
          </cell>
          <cell r="F280">
            <v>27</v>
          </cell>
          <cell r="G280">
            <v>17010000</v>
          </cell>
          <cell r="H280">
            <v>15</v>
          </cell>
          <cell r="I280">
            <v>13125000</v>
          </cell>
          <cell r="J280" t="str">
            <v>30P-0642</v>
          </cell>
          <cell r="K280" t="str">
            <v>T3~T9/2009</v>
          </cell>
          <cell r="L280">
            <v>3</v>
          </cell>
          <cell r="M280">
            <v>2400000</v>
          </cell>
          <cell r="O280">
            <v>0</v>
          </cell>
          <cell r="P280">
            <v>32535000</v>
          </cell>
        </row>
        <row r="281">
          <cell r="B281" t="str">
            <v>W801</v>
          </cell>
          <cell r="C281" t="str">
            <v>Kiều Phương Liên</v>
          </cell>
          <cell r="D281" t="str">
            <v>30T-8910</v>
          </cell>
          <cell r="E281">
            <v>40133</v>
          </cell>
          <cell r="F281">
            <v>0</v>
          </cell>
          <cell r="G281">
            <v>0</v>
          </cell>
          <cell r="H281">
            <v>13.5</v>
          </cell>
          <cell r="I281">
            <v>11812500</v>
          </cell>
          <cell r="M281">
            <v>0</v>
          </cell>
          <cell r="O281">
            <v>0</v>
          </cell>
          <cell r="P281">
            <v>11812500</v>
          </cell>
        </row>
        <row r="282">
          <cell r="B282" t="str">
            <v>W802</v>
          </cell>
          <cell r="C282" t="str">
            <v>Phạm Thị Kim Oanh</v>
          </cell>
          <cell r="D282" t="str">
            <v>34L-4571/ 30U-0177</v>
          </cell>
          <cell r="E282">
            <v>39448</v>
          </cell>
          <cell r="F282">
            <v>13</v>
          </cell>
          <cell r="G282">
            <v>8190000</v>
          </cell>
          <cell r="H282">
            <v>15</v>
          </cell>
          <cell r="I282">
            <v>13125000</v>
          </cell>
          <cell r="J282" t="str">
            <v>30U-0177</v>
          </cell>
          <cell r="K282">
            <v>40131</v>
          </cell>
          <cell r="L282">
            <v>0</v>
          </cell>
          <cell r="M282">
            <v>0</v>
          </cell>
          <cell r="N282">
            <v>13.5</v>
          </cell>
          <cell r="O282">
            <v>13500000</v>
          </cell>
          <cell r="P282">
            <v>34815000</v>
          </cell>
        </row>
        <row r="283">
          <cell r="B283" t="str">
            <v>W804</v>
          </cell>
          <cell r="C283" t="str">
            <v>Nguyễn Thị Thanh Hà</v>
          </cell>
          <cell r="D283" t="str">
            <v>29Z-0380/ 29A-068.04</v>
          </cell>
          <cell r="E283">
            <v>39448</v>
          </cell>
          <cell r="F283">
            <v>13</v>
          </cell>
          <cell r="G283">
            <v>8190000</v>
          </cell>
          <cell r="H283">
            <v>15</v>
          </cell>
          <cell r="I283">
            <v>13125000</v>
          </cell>
          <cell r="M283">
            <v>0</v>
          </cell>
          <cell r="O283">
            <v>0</v>
          </cell>
          <cell r="P283">
            <v>21315000</v>
          </cell>
        </row>
        <row r="284">
          <cell r="B284" t="str">
            <v>W901</v>
          </cell>
          <cell r="C284" t="str">
            <v>Trần Quang Đức</v>
          </cell>
          <cell r="D284" t="str">
            <v>29T-5257/ 30S-5554</v>
          </cell>
          <cell r="E284">
            <v>39356</v>
          </cell>
          <cell r="F284">
            <v>24.3</v>
          </cell>
          <cell r="G284">
            <v>15309000</v>
          </cell>
          <cell r="H284">
            <v>15</v>
          </cell>
          <cell r="I284">
            <v>13125000</v>
          </cell>
          <cell r="J284" t="str">
            <v>30H-5481/ 30F-7502</v>
          </cell>
          <cell r="K284">
            <v>39448</v>
          </cell>
          <cell r="L284">
            <v>24.3</v>
          </cell>
          <cell r="M284">
            <v>19440000</v>
          </cell>
          <cell r="N284">
            <v>5</v>
          </cell>
          <cell r="O284">
            <v>5000000</v>
          </cell>
          <cell r="P284">
            <v>52874000</v>
          </cell>
        </row>
        <row r="285">
          <cell r="B285" t="str">
            <v>W902</v>
          </cell>
          <cell r="C285" t="str">
            <v>Nguyễn Thị Mỹ Hạnh</v>
          </cell>
          <cell r="D285" t="str">
            <v>30T-6898/ 30Z-3308</v>
          </cell>
          <cell r="E285">
            <v>40054</v>
          </cell>
          <cell r="F285">
            <v>1.1000000000000001</v>
          </cell>
          <cell r="G285">
            <v>693000</v>
          </cell>
          <cell r="H285">
            <v>15</v>
          </cell>
          <cell r="I285">
            <v>13125000</v>
          </cell>
          <cell r="M285">
            <v>0</v>
          </cell>
          <cell r="O285">
            <v>0</v>
          </cell>
          <cell r="P285">
            <v>13818000</v>
          </cell>
        </row>
        <row r="286">
          <cell r="B286" t="str">
            <v>W903</v>
          </cell>
          <cell r="C286" t="str">
            <v>Đặng Thị Tuyết Hương/ Trần Phương Nga</v>
          </cell>
          <cell r="D286" t="str">
            <v>29LD-3287</v>
          </cell>
          <cell r="E286">
            <v>40109</v>
          </cell>
          <cell r="F286">
            <v>0</v>
          </cell>
          <cell r="G286">
            <v>0</v>
          </cell>
          <cell r="H286">
            <v>0</v>
          </cell>
          <cell r="I286">
            <v>0</v>
          </cell>
          <cell r="M286">
            <v>0</v>
          </cell>
          <cell r="O286">
            <v>0</v>
          </cell>
          <cell r="P286">
            <v>0</v>
          </cell>
        </row>
        <row r="287">
          <cell r="B287" t="str">
            <v>W1001</v>
          </cell>
          <cell r="C287" t="str">
            <v>Nguyễn Thị Minh Tâm</v>
          </cell>
          <cell r="D287" t="str">
            <v>30N-3903</v>
          </cell>
          <cell r="E287">
            <v>39295</v>
          </cell>
          <cell r="F287">
            <v>26.4</v>
          </cell>
          <cell r="G287">
            <v>16632000</v>
          </cell>
          <cell r="H287">
            <v>15</v>
          </cell>
          <cell r="I287">
            <v>13125000</v>
          </cell>
          <cell r="M287">
            <v>0</v>
          </cell>
          <cell r="O287">
            <v>0</v>
          </cell>
          <cell r="P287">
            <v>29757000</v>
          </cell>
        </row>
        <row r="288">
          <cell r="B288" t="str">
            <v>W1002</v>
          </cell>
          <cell r="C288" t="str">
            <v>Nguyễn Việt Hùng</v>
          </cell>
          <cell r="D288" t="str">
            <v>30K-1301</v>
          </cell>
          <cell r="E288">
            <v>39508</v>
          </cell>
          <cell r="F288">
            <v>9</v>
          </cell>
          <cell r="G288">
            <v>5670000</v>
          </cell>
          <cell r="H288">
            <v>15</v>
          </cell>
          <cell r="I288">
            <v>13125000</v>
          </cell>
          <cell r="J288" t="str">
            <v>30M-7014</v>
          </cell>
          <cell r="K288">
            <v>39508</v>
          </cell>
          <cell r="L288">
            <v>9</v>
          </cell>
          <cell r="M288">
            <v>7200000</v>
          </cell>
          <cell r="N288">
            <v>15</v>
          </cell>
          <cell r="O288">
            <v>15000000</v>
          </cell>
          <cell r="P288">
            <v>40995000</v>
          </cell>
        </row>
        <row r="289">
          <cell r="B289" t="str">
            <v>W1003</v>
          </cell>
          <cell r="C289" t="str">
            <v>Nguyễn Văn Tâm</v>
          </cell>
          <cell r="D289" t="str">
            <v>30H-6234</v>
          </cell>
          <cell r="E289">
            <v>40297</v>
          </cell>
          <cell r="G289">
            <v>0</v>
          </cell>
          <cell r="H289">
            <v>8</v>
          </cell>
          <cell r="I289">
            <v>7000000</v>
          </cell>
          <cell r="M289">
            <v>0</v>
          </cell>
          <cell r="O289">
            <v>0</v>
          </cell>
          <cell r="P289">
            <v>7000000</v>
          </cell>
        </row>
        <row r="290">
          <cell r="B290" t="str">
            <v>W1004</v>
          </cell>
          <cell r="C290" t="str">
            <v>Nguyễn Trường Thành/ Kim Hyung Tae</v>
          </cell>
          <cell r="D290" t="str">
            <v>34LD-0509</v>
          </cell>
          <cell r="E290">
            <v>39539</v>
          </cell>
          <cell r="F290">
            <v>18</v>
          </cell>
          <cell r="G290">
            <v>11340000</v>
          </cell>
          <cell r="H290">
            <v>15</v>
          </cell>
          <cell r="I290">
            <v>13125000</v>
          </cell>
          <cell r="M290">
            <v>0</v>
          </cell>
          <cell r="O290">
            <v>0</v>
          </cell>
          <cell r="P290">
            <v>24465000</v>
          </cell>
        </row>
        <row r="291">
          <cell r="B291" t="str">
            <v>W1101</v>
          </cell>
          <cell r="C291" t="str">
            <v>Vũ Minh Túc / Phạm Mạnh Hùng</v>
          </cell>
          <cell r="D291" t="str">
            <v>30H-9420</v>
          </cell>
          <cell r="E291">
            <v>39814</v>
          </cell>
          <cell r="F291">
            <v>9</v>
          </cell>
          <cell r="G291">
            <v>5670000</v>
          </cell>
          <cell r="H291">
            <v>15</v>
          </cell>
          <cell r="I291">
            <v>13125000</v>
          </cell>
          <cell r="J291" t="str">
            <v>30F-5773</v>
          </cell>
          <cell r="K291">
            <v>39814</v>
          </cell>
          <cell r="L291">
            <v>9</v>
          </cell>
          <cell r="M291">
            <v>7200000</v>
          </cell>
          <cell r="N291">
            <v>15</v>
          </cell>
          <cell r="O291">
            <v>15000000</v>
          </cell>
          <cell r="P291">
            <v>40995000</v>
          </cell>
        </row>
        <row r="292">
          <cell r="B292" t="str">
            <v>W1103</v>
          </cell>
          <cell r="C292" t="str">
            <v>Nguyễn Quang Hưng</v>
          </cell>
          <cell r="D292" t="str">
            <v>30V-8668</v>
          </cell>
          <cell r="E292">
            <v>40374</v>
          </cell>
          <cell r="G292">
            <v>0</v>
          </cell>
          <cell r="H292">
            <v>5.5</v>
          </cell>
          <cell r="I292">
            <v>4812500</v>
          </cell>
          <cell r="M292">
            <v>0</v>
          </cell>
          <cell r="O292">
            <v>0</v>
          </cell>
          <cell r="P292">
            <v>4812500</v>
          </cell>
        </row>
        <row r="293">
          <cell r="B293" t="str">
            <v>W1104</v>
          </cell>
          <cell r="C293" t="str">
            <v>Kiều Đình Hùng</v>
          </cell>
          <cell r="D293" t="str">
            <v>29T-3699/ 30S-1866</v>
          </cell>
          <cell r="E293">
            <v>39264</v>
          </cell>
          <cell r="F293">
            <v>27</v>
          </cell>
          <cell r="G293">
            <v>17010000</v>
          </cell>
          <cell r="H293">
            <v>15</v>
          </cell>
          <cell r="I293">
            <v>13125000</v>
          </cell>
          <cell r="J293" t="str">
            <v>29Y-8081/ 30P-5386</v>
          </cell>
          <cell r="K293">
            <v>39264</v>
          </cell>
          <cell r="L293">
            <v>27</v>
          </cell>
          <cell r="M293">
            <v>21600000</v>
          </cell>
          <cell r="N293">
            <v>15</v>
          </cell>
          <cell r="O293">
            <v>15000000</v>
          </cell>
          <cell r="P293">
            <v>66735000</v>
          </cell>
        </row>
        <row r="294">
          <cell r="B294" t="str">
            <v>W1201</v>
          </cell>
          <cell r="C294" t="str">
            <v>Lương Thị Ngọt</v>
          </cell>
          <cell r="D294" t="str">
            <v>30F-6979</v>
          </cell>
          <cell r="E294">
            <v>39417</v>
          </cell>
          <cell r="F294">
            <v>22</v>
          </cell>
          <cell r="G294">
            <v>13860000</v>
          </cell>
          <cell r="H294">
            <v>15</v>
          </cell>
          <cell r="I294">
            <v>13125000</v>
          </cell>
          <cell r="M294">
            <v>0</v>
          </cell>
          <cell r="O294">
            <v>0</v>
          </cell>
          <cell r="P294">
            <v>26985000</v>
          </cell>
        </row>
        <row r="295">
          <cell r="B295" t="str">
            <v>W1203</v>
          </cell>
          <cell r="C295" t="str">
            <v>Nguyễn Văn Quyết</v>
          </cell>
          <cell r="D295" t="str">
            <v>30M-4189/ 30V-0046</v>
          </cell>
          <cell r="E295">
            <v>40090</v>
          </cell>
          <cell r="F295">
            <v>0</v>
          </cell>
          <cell r="G295">
            <v>0</v>
          </cell>
          <cell r="H295">
            <v>15</v>
          </cell>
          <cell r="I295">
            <v>13125000</v>
          </cell>
          <cell r="J295" t="str">
            <v>30F-8309</v>
          </cell>
          <cell r="K295">
            <v>40127</v>
          </cell>
          <cell r="L295">
            <v>0</v>
          </cell>
          <cell r="M295">
            <v>0</v>
          </cell>
          <cell r="N295">
            <v>13.7</v>
          </cell>
          <cell r="O295">
            <v>13700000</v>
          </cell>
          <cell r="P295">
            <v>26825000</v>
          </cell>
        </row>
        <row r="296">
          <cell r="B296" t="str">
            <v>W1204</v>
          </cell>
          <cell r="C296" t="str">
            <v>Nguyễn Mạnh Hùng</v>
          </cell>
          <cell r="D296" t="str">
            <v>29Z-1365/30U-9702</v>
          </cell>
          <cell r="E296">
            <v>39479</v>
          </cell>
          <cell r="F296">
            <v>20</v>
          </cell>
          <cell r="G296">
            <v>12600000</v>
          </cell>
          <cell r="H296">
            <v>15</v>
          </cell>
          <cell r="I296">
            <v>13125000</v>
          </cell>
          <cell r="J296" t="str">
            <v>43S-0995-chi do 1.5 thang</v>
          </cell>
          <cell r="K296">
            <v>39830</v>
          </cell>
          <cell r="L296">
            <v>1.5</v>
          </cell>
          <cell r="M296">
            <v>1200000</v>
          </cell>
          <cell r="N296">
            <v>0</v>
          </cell>
          <cell r="O296">
            <v>0</v>
          </cell>
          <cell r="P296">
            <v>26925000</v>
          </cell>
        </row>
        <row r="297">
          <cell r="B297" t="str">
            <v>W1301</v>
          </cell>
          <cell r="C297" t="str">
            <v>Trương Minh Thanh</v>
          </cell>
          <cell r="D297" t="str">
            <v>30S-3134</v>
          </cell>
          <cell r="E297">
            <v>40198</v>
          </cell>
          <cell r="G297">
            <v>0</v>
          </cell>
          <cell r="H297">
            <v>11.366666666666667</v>
          </cell>
          <cell r="I297">
            <v>9945833.333333334</v>
          </cell>
          <cell r="M297">
            <v>0</v>
          </cell>
          <cell r="O297">
            <v>0</v>
          </cell>
          <cell r="P297">
            <v>9945833.333333334</v>
          </cell>
        </row>
        <row r="298">
          <cell r="B298" t="str">
            <v>W1302</v>
          </cell>
          <cell r="C298" t="str">
            <v>Hồ Thị Lan Hoa</v>
          </cell>
          <cell r="D298" t="str">
            <v>30H-7278/ 30H-7827</v>
          </cell>
          <cell r="E298">
            <v>39417</v>
          </cell>
          <cell r="F298">
            <v>22</v>
          </cell>
          <cell r="G298">
            <v>13860000</v>
          </cell>
          <cell r="H298">
            <v>15</v>
          </cell>
          <cell r="I298">
            <v>13125000</v>
          </cell>
          <cell r="M298">
            <v>0</v>
          </cell>
          <cell r="O298">
            <v>0</v>
          </cell>
          <cell r="P298">
            <v>26985000</v>
          </cell>
        </row>
        <row r="299">
          <cell r="B299" t="str">
            <v>W1303</v>
          </cell>
          <cell r="C299" t="str">
            <v>Nguyễn Thị May</v>
          </cell>
          <cell r="D299" t="str">
            <v>29LD-000.53</v>
          </cell>
          <cell r="E299">
            <v>40526</v>
          </cell>
          <cell r="G299">
            <v>0</v>
          </cell>
          <cell r="H299">
            <v>0.5</v>
          </cell>
          <cell r="I299">
            <v>437500</v>
          </cell>
          <cell r="M299">
            <v>0</v>
          </cell>
          <cell r="O299">
            <v>0</v>
          </cell>
          <cell r="P299">
            <v>437500</v>
          </cell>
        </row>
        <row r="300">
          <cell r="B300" t="str">
            <v>W1304</v>
          </cell>
          <cell r="C300" t="str">
            <v>Lê Thanh Hiền</v>
          </cell>
          <cell r="D300" t="str">
            <v>29U-6922</v>
          </cell>
          <cell r="E300">
            <v>39692</v>
          </cell>
          <cell r="F300">
            <v>13</v>
          </cell>
          <cell r="G300">
            <v>8190000</v>
          </cell>
          <cell r="H300">
            <v>15</v>
          </cell>
          <cell r="I300">
            <v>13125000</v>
          </cell>
          <cell r="J300" t="str">
            <v>30S-1260</v>
          </cell>
          <cell r="K300">
            <v>39988</v>
          </cell>
          <cell r="L300">
            <v>3.166666666666667</v>
          </cell>
          <cell r="M300">
            <v>2533333.3333333335</v>
          </cell>
          <cell r="N300">
            <v>15</v>
          </cell>
          <cell r="O300">
            <v>15000000</v>
          </cell>
          <cell r="P300">
            <v>38848333.333333328</v>
          </cell>
        </row>
        <row r="301">
          <cell r="B301" t="str">
            <v>W1401</v>
          </cell>
          <cell r="C301" t="str">
            <v>Bùi Hoàng Tùng</v>
          </cell>
          <cell r="D301" t="str">
            <v>29V-5228/ 30H-7155/ 30F-5315</v>
          </cell>
          <cell r="E301">
            <v>39417</v>
          </cell>
          <cell r="F301">
            <v>22.3</v>
          </cell>
          <cell r="G301">
            <v>14049000</v>
          </cell>
          <cell r="H301">
            <v>15</v>
          </cell>
          <cell r="I301">
            <v>13125000</v>
          </cell>
          <cell r="M301">
            <v>0</v>
          </cell>
          <cell r="O301">
            <v>0</v>
          </cell>
          <cell r="P301">
            <v>27174000</v>
          </cell>
        </row>
        <row r="302">
          <cell r="B302" t="str">
            <v>W1402</v>
          </cell>
          <cell r="C302" t="str">
            <v>Vũ Văn Hoan/ Mr.Lim Sung Jun</v>
          </cell>
          <cell r="D302" t="str">
            <v>30T-9623</v>
          </cell>
          <cell r="E302">
            <v>40396</v>
          </cell>
          <cell r="G302">
            <v>0</v>
          </cell>
          <cell r="H302">
            <v>5</v>
          </cell>
          <cell r="I302">
            <v>4375000</v>
          </cell>
          <cell r="M302">
            <v>0</v>
          </cell>
          <cell r="O302">
            <v>0</v>
          </cell>
          <cell r="P302">
            <v>4375000</v>
          </cell>
        </row>
        <row r="303">
          <cell r="B303" t="str">
            <v>W1404</v>
          </cell>
          <cell r="C303" t="str">
            <v>Nguyễn Quốc Bảo</v>
          </cell>
          <cell r="D303" t="str">
            <v>30H-7155</v>
          </cell>
          <cell r="E303">
            <v>39543</v>
          </cell>
          <cell r="F303">
            <v>18.100000000000001</v>
          </cell>
          <cell r="G303">
            <v>11403000</v>
          </cell>
          <cell r="H303">
            <v>15</v>
          </cell>
          <cell r="I303">
            <v>13125000</v>
          </cell>
          <cell r="M303">
            <v>0</v>
          </cell>
          <cell r="O303">
            <v>0</v>
          </cell>
          <cell r="P303">
            <v>24528000</v>
          </cell>
        </row>
        <row r="304">
          <cell r="B304" t="str">
            <v>W1501</v>
          </cell>
          <cell r="C304" t="str">
            <v>Nguyễn Quốc Bảo</v>
          </cell>
          <cell r="D304" t="str">
            <v>30N-3560</v>
          </cell>
          <cell r="E304">
            <v>39830</v>
          </cell>
          <cell r="F304">
            <v>8.5</v>
          </cell>
          <cell r="G304">
            <v>5355000</v>
          </cell>
          <cell r="H304">
            <v>15</v>
          </cell>
          <cell r="I304">
            <v>13125000</v>
          </cell>
          <cell r="M304">
            <v>0</v>
          </cell>
          <cell r="O304">
            <v>0</v>
          </cell>
          <cell r="P304">
            <v>18480000</v>
          </cell>
        </row>
        <row r="305">
          <cell r="B305" t="str">
            <v>W1502</v>
          </cell>
          <cell r="C305" t="str">
            <v>Lê Thu Ninh</v>
          </cell>
          <cell r="D305" t="str">
            <v>30H-5056</v>
          </cell>
          <cell r="E305">
            <v>39708</v>
          </cell>
          <cell r="F305">
            <v>12.6</v>
          </cell>
          <cell r="G305">
            <v>7938000</v>
          </cell>
          <cell r="H305">
            <v>15</v>
          </cell>
          <cell r="I305">
            <v>13125000</v>
          </cell>
          <cell r="J305" t="str">
            <v>31F-3110</v>
          </cell>
          <cell r="K305">
            <v>40502</v>
          </cell>
          <cell r="L305">
            <v>0</v>
          </cell>
          <cell r="M305">
            <v>0</v>
          </cell>
          <cell r="N305">
            <v>1.3666666666666667</v>
          </cell>
          <cell r="O305">
            <v>1366666.6666666667</v>
          </cell>
          <cell r="P305">
            <v>22429666.666666668</v>
          </cell>
        </row>
        <row r="306">
          <cell r="B306" t="str">
            <v>W1503</v>
          </cell>
          <cell r="C306" t="str">
            <v>Tô Nghiêm Trang</v>
          </cell>
          <cell r="D306" t="str">
            <v>29V-5891</v>
          </cell>
          <cell r="E306">
            <v>40078</v>
          </cell>
          <cell r="F306">
            <v>0.3</v>
          </cell>
          <cell r="G306">
            <v>189000</v>
          </cell>
          <cell r="H306">
            <v>15</v>
          </cell>
          <cell r="I306">
            <v>13125000</v>
          </cell>
          <cell r="M306">
            <v>0</v>
          </cell>
          <cell r="O306">
            <v>0</v>
          </cell>
          <cell r="P306">
            <v>13314000</v>
          </cell>
        </row>
        <row r="307">
          <cell r="B307" t="str">
            <v>W1504</v>
          </cell>
          <cell r="C307" t="str">
            <v>Lê Thị Kim Oanh + Trần Ngọc Nam</v>
          </cell>
          <cell r="D307" t="str">
            <v>99NN-636-08</v>
          </cell>
          <cell r="E307">
            <v>40115</v>
          </cell>
          <cell r="G307">
            <v>0</v>
          </cell>
          <cell r="H307">
            <v>14</v>
          </cell>
          <cell r="I307">
            <v>12250000</v>
          </cell>
          <cell r="M307">
            <v>0</v>
          </cell>
          <cell r="O307">
            <v>0</v>
          </cell>
          <cell r="P307">
            <v>12250000</v>
          </cell>
        </row>
        <row r="308">
          <cell r="B308" t="str">
            <v>W1602</v>
          </cell>
          <cell r="C308" t="str">
            <v>Tạ Ngọc Sơn</v>
          </cell>
          <cell r="D308" t="str">
            <v>30S-1802/ 30H-8109</v>
          </cell>
          <cell r="E308">
            <v>39801</v>
          </cell>
          <cell r="F308">
            <v>9.5</v>
          </cell>
          <cell r="G308">
            <v>5985000</v>
          </cell>
          <cell r="H308">
            <v>15</v>
          </cell>
          <cell r="I308">
            <v>13125000</v>
          </cell>
          <cell r="J308" t="str">
            <v>30L-2241-dung do T4/2010</v>
          </cell>
          <cell r="K308">
            <v>39801</v>
          </cell>
          <cell r="L308">
            <v>9.5</v>
          </cell>
          <cell r="M308">
            <v>7600000</v>
          </cell>
          <cell r="N308">
            <v>6</v>
          </cell>
          <cell r="O308">
            <v>6000000</v>
          </cell>
          <cell r="P308">
            <v>32710000</v>
          </cell>
        </row>
        <row r="309">
          <cell r="B309" t="str">
            <v>W1603</v>
          </cell>
          <cell r="C309" t="str">
            <v>Chu Ji Bo</v>
          </cell>
          <cell r="D309" t="str">
            <v>29NN-601-15</v>
          </cell>
          <cell r="E309">
            <v>39264</v>
          </cell>
          <cell r="F309">
            <v>27</v>
          </cell>
          <cell r="G309">
            <v>17010000</v>
          </cell>
          <cell r="H309">
            <v>15</v>
          </cell>
          <cell r="I309">
            <v>13125000</v>
          </cell>
          <cell r="M309">
            <v>0</v>
          </cell>
          <cell r="O309">
            <v>0</v>
          </cell>
          <cell r="P309">
            <v>30135000</v>
          </cell>
        </row>
        <row r="310">
          <cell r="B310" t="str">
            <v>W1604</v>
          </cell>
          <cell r="C310" t="str">
            <v>Nguyễn Tô Hiệu</v>
          </cell>
          <cell r="D310" t="str">
            <v>99NN-636-14</v>
          </cell>
          <cell r="E310">
            <v>40513</v>
          </cell>
          <cell r="G310">
            <v>0</v>
          </cell>
          <cell r="H310">
            <v>13</v>
          </cell>
          <cell r="I310">
            <v>11375000</v>
          </cell>
          <cell r="M310">
            <v>0</v>
          </cell>
          <cell r="O310">
            <v>0</v>
          </cell>
          <cell r="P310">
            <v>11375000</v>
          </cell>
        </row>
        <row r="311">
          <cell r="B311" t="str">
            <v>W1701</v>
          </cell>
          <cell r="C311" t="str">
            <v>Ngô Phúc Cường/ Jong Won Ha</v>
          </cell>
          <cell r="D311" t="str">
            <v>99NN-636-07</v>
          </cell>
          <cell r="E311">
            <v>39874</v>
          </cell>
          <cell r="F311">
            <v>7.1</v>
          </cell>
          <cell r="G311">
            <v>4473000</v>
          </cell>
          <cell r="H311">
            <v>15</v>
          </cell>
          <cell r="I311">
            <v>13125000</v>
          </cell>
          <cell r="M311">
            <v>0</v>
          </cell>
          <cell r="O311">
            <v>0</v>
          </cell>
          <cell r="P311">
            <v>17598000</v>
          </cell>
        </row>
        <row r="312">
          <cell r="B312" t="str">
            <v>W1702</v>
          </cell>
          <cell r="C312" t="str">
            <v>Lê Ngọc Tuấn</v>
          </cell>
          <cell r="D312" t="str">
            <v>33M-5682</v>
          </cell>
          <cell r="E312">
            <v>39783</v>
          </cell>
          <cell r="F312">
            <v>10</v>
          </cell>
          <cell r="G312">
            <v>6300000</v>
          </cell>
          <cell r="H312">
            <v>15</v>
          </cell>
          <cell r="I312">
            <v>13125000</v>
          </cell>
          <cell r="M312">
            <v>0</v>
          </cell>
          <cell r="O312">
            <v>0</v>
          </cell>
          <cell r="P312">
            <v>19425000</v>
          </cell>
        </row>
        <row r="313">
          <cell r="B313" t="str">
            <v>W1802</v>
          </cell>
          <cell r="C313" t="str">
            <v>Nguyễn Văn Lanh-đăng ký xe cho khách thuê (có hợp đồng)</v>
          </cell>
          <cell r="D313" t="str">
            <v>29Z-3668</v>
          </cell>
          <cell r="E313">
            <v>40092</v>
          </cell>
          <cell r="F313">
            <v>1</v>
          </cell>
          <cell r="G313">
            <v>630000</v>
          </cell>
          <cell r="H313">
            <v>15</v>
          </cell>
          <cell r="I313">
            <v>13125000</v>
          </cell>
          <cell r="M313">
            <v>0</v>
          </cell>
          <cell r="O313">
            <v>0</v>
          </cell>
          <cell r="P313">
            <v>13755000</v>
          </cell>
        </row>
        <row r="314">
          <cell r="B314" t="str">
            <v>W1803</v>
          </cell>
          <cell r="C314" t="str">
            <v>Nguyễn Văn Lộc</v>
          </cell>
          <cell r="D314" t="str">
            <v>34LD-0511</v>
          </cell>
          <cell r="E314">
            <v>40211</v>
          </cell>
          <cell r="G314">
            <v>0</v>
          </cell>
          <cell r="H314">
            <v>10</v>
          </cell>
          <cell r="I314">
            <v>8750000</v>
          </cell>
          <cell r="M314">
            <v>0</v>
          </cell>
          <cell r="O314">
            <v>0</v>
          </cell>
          <cell r="P314">
            <v>8750000</v>
          </cell>
        </row>
        <row r="315">
          <cell r="B315" t="str">
            <v>W1804</v>
          </cell>
          <cell r="C315" t="str">
            <v>Trần Thị Thảo Hiền</v>
          </cell>
          <cell r="D315" t="str">
            <v>30L-2529</v>
          </cell>
          <cell r="E315">
            <v>39569</v>
          </cell>
          <cell r="F315">
            <v>17</v>
          </cell>
          <cell r="G315">
            <v>10710000</v>
          </cell>
          <cell r="H315">
            <v>15</v>
          </cell>
          <cell r="I315">
            <v>13125000</v>
          </cell>
          <cell r="M315">
            <v>0</v>
          </cell>
          <cell r="O315">
            <v>0</v>
          </cell>
          <cell r="P315">
            <v>23835000</v>
          </cell>
        </row>
        <row r="316">
          <cell r="B316" t="str">
            <v>W1901</v>
          </cell>
          <cell r="C316" t="str">
            <v>Đoàn Ngọc Thu</v>
          </cell>
          <cell r="D316" t="str">
            <v>29V-4314/ 30T-8467</v>
          </cell>
          <cell r="E316">
            <v>39479</v>
          </cell>
          <cell r="F316">
            <v>20</v>
          </cell>
          <cell r="G316">
            <v>12600000</v>
          </cell>
          <cell r="H316">
            <v>15</v>
          </cell>
          <cell r="I316">
            <v>13125000</v>
          </cell>
          <cell r="J316" t="str">
            <v>30K-3444</v>
          </cell>
          <cell r="K316">
            <v>39479</v>
          </cell>
          <cell r="L316">
            <v>20</v>
          </cell>
          <cell r="M316">
            <v>16000000</v>
          </cell>
          <cell r="N316">
            <v>15</v>
          </cell>
          <cell r="O316">
            <v>15000000</v>
          </cell>
          <cell r="P316">
            <v>56725000</v>
          </cell>
        </row>
        <row r="317">
          <cell r="B317" t="str">
            <v>W1902</v>
          </cell>
          <cell r="C317" t="str">
            <v>Nguyễn Hải Hùng</v>
          </cell>
          <cell r="D317" t="str">
            <v>30L-7996</v>
          </cell>
          <cell r="E317">
            <v>39826</v>
          </cell>
          <cell r="F317">
            <v>8.6999999999999993</v>
          </cell>
          <cell r="G317">
            <v>5481000</v>
          </cell>
          <cell r="H317">
            <v>15</v>
          </cell>
          <cell r="I317">
            <v>13125000</v>
          </cell>
          <cell r="M317">
            <v>0</v>
          </cell>
          <cell r="O317">
            <v>0</v>
          </cell>
          <cell r="P317">
            <v>18606000</v>
          </cell>
        </row>
        <row r="318">
          <cell r="B318" t="str">
            <v>W1903</v>
          </cell>
          <cell r="C318" t="str">
            <v>Phùng Thị Thanh Hằng</v>
          </cell>
          <cell r="D318" t="str">
            <v>31F-3211</v>
          </cell>
          <cell r="E318">
            <v>40484</v>
          </cell>
          <cell r="G318">
            <v>0</v>
          </cell>
          <cell r="H318">
            <v>2</v>
          </cell>
          <cell r="I318">
            <v>1750000</v>
          </cell>
          <cell r="M318">
            <v>0</v>
          </cell>
          <cell r="O318">
            <v>0</v>
          </cell>
          <cell r="P318">
            <v>1750000</v>
          </cell>
        </row>
        <row r="319">
          <cell r="B319" t="str">
            <v>W1904</v>
          </cell>
          <cell r="C319" t="str">
            <v>Vũ Mai Dung</v>
          </cell>
          <cell r="D319" t="str">
            <v>30M-2173</v>
          </cell>
          <cell r="E319">
            <v>39937</v>
          </cell>
          <cell r="F319">
            <v>5</v>
          </cell>
          <cell r="G319">
            <v>3150000</v>
          </cell>
          <cell r="H319">
            <v>15</v>
          </cell>
          <cell r="I319">
            <v>13125000</v>
          </cell>
          <cell r="J319" t="str">
            <v>30T-9771</v>
          </cell>
          <cell r="K319">
            <v>40087</v>
          </cell>
          <cell r="L319">
            <v>0</v>
          </cell>
          <cell r="M319">
            <v>0</v>
          </cell>
          <cell r="N319">
            <v>15</v>
          </cell>
          <cell r="O319">
            <v>15000000</v>
          </cell>
          <cell r="P319">
            <v>31275000</v>
          </cell>
        </row>
        <row r="320">
          <cell r="B320" t="str">
            <v>W2001</v>
          </cell>
          <cell r="C320" t="str">
            <v>Bùi Thị Hồng Liên</v>
          </cell>
          <cell r="D320" t="str">
            <v>29Y-0096</v>
          </cell>
          <cell r="E320">
            <v>39845</v>
          </cell>
          <cell r="F320">
            <v>8</v>
          </cell>
          <cell r="G320">
            <v>5040000</v>
          </cell>
          <cell r="H320">
            <v>13</v>
          </cell>
          <cell r="I320">
            <v>11375000</v>
          </cell>
          <cell r="M320">
            <v>0</v>
          </cell>
          <cell r="O320">
            <v>0</v>
          </cell>
          <cell r="P320">
            <v>16415000</v>
          </cell>
        </row>
        <row r="321">
          <cell r="B321" t="str">
            <v>W2003</v>
          </cell>
          <cell r="C321" t="str">
            <v>Đặng Minh Tuấn</v>
          </cell>
          <cell r="D321" t="str">
            <v>16L-6058/ 80NG-166-72</v>
          </cell>
          <cell r="E321">
            <v>39387</v>
          </cell>
          <cell r="F321">
            <v>23</v>
          </cell>
          <cell r="G321">
            <v>14490000</v>
          </cell>
          <cell r="H321">
            <v>15</v>
          </cell>
          <cell r="I321">
            <v>13125000</v>
          </cell>
          <cell r="J321" t="str">
            <v>30M-4207/ 16L-6058</v>
          </cell>
          <cell r="K321">
            <v>39661</v>
          </cell>
          <cell r="L321">
            <v>10</v>
          </cell>
          <cell r="M321">
            <v>8000000</v>
          </cell>
          <cell r="N321">
            <v>2</v>
          </cell>
          <cell r="O321">
            <v>2000000</v>
          </cell>
          <cell r="P321">
            <v>37615000</v>
          </cell>
        </row>
        <row r="322">
          <cell r="B322" t="str">
            <v>W2004</v>
          </cell>
          <cell r="C322" t="str">
            <v>Nguyễn Thu Hương</v>
          </cell>
          <cell r="D322" t="str">
            <v>30K-0481</v>
          </cell>
          <cell r="E322">
            <v>40197</v>
          </cell>
          <cell r="G322">
            <v>0</v>
          </cell>
          <cell r="H322">
            <v>3</v>
          </cell>
          <cell r="I322">
            <v>2625000</v>
          </cell>
          <cell r="M322">
            <v>0</v>
          </cell>
          <cell r="O322">
            <v>0</v>
          </cell>
          <cell r="P322">
            <v>2625000</v>
          </cell>
        </row>
        <row r="323">
          <cell r="B323" t="str">
            <v>W2102</v>
          </cell>
          <cell r="C323" t="str">
            <v>Nguyễn Tùng Hoa</v>
          </cell>
          <cell r="D323" t="str">
            <v>80NG-291-14 hoặc 51NG-291-06</v>
          </cell>
          <cell r="E323">
            <v>39387</v>
          </cell>
          <cell r="F323">
            <v>23</v>
          </cell>
          <cell r="G323">
            <v>14490000</v>
          </cell>
          <cell r="H323">
            <v>15</v>
          </cell>
          <cell r="I323">
            <v>13125000</v>
          </cell>
          <cell r="J323" t="str">
            <v>Xe chưa biển</v>
          </cell>
          <cell r="K323">
            <v>40085</v>
          </cell>
          <cell r="L323">
            <v>0</v>
          </cell>
          <cell r="M323">
            <v>0</v>
          </cell>
          <cell r="N323">
            <v>3</v>
          </cell>
          <cell r="O323">
            <v>3000000</v>
          </cell>
          <cell r="P323">
            <v>30615000</v>
          </cell>
        </row>
        <row r="324">
          <cell r="B324" t="str">
            <v>W2103</v>
          </cell>
          <cell r="C324" t="str">
            <v>Vũ Tiến Lâm</v>
          </cell>
          <cell r="D324" t="str">
            <v>30K-8816/ 30V-7585</v>
          </cell>
          <cell r="E324">
            <v>39873</v>
          </cell>
          <cell r="F324">
            <v>7</v>
          </cell>
          <cell r="G324">
            <v>4410000</v>
          </cell>
          <cell r="H324">
            <v>15</v>
          </cell>
          <cell r="I324">
            <v>13125000</v>
          </cell>
          <cell r="J324" t="str">
            <v>30Y-5286</v>
          </cell>
          <cell r="K324">
            <v>40180</v>
          </cell>
          <cell r="L324">
            <v>0</v>
          </cell>
          <cell r="M324">
            <v>0</v>
          </cell>
          <cell r="N324">
            <v>11</v>
          </cell>
          <cell r="O324">
            <v>11000000</v>
          </cell>
          <cell r="P324">
            <v>28535000</v>
          </cell>
        </row>
        <row r="325">
          <cell r="B325" t="str">
            <v>W2104</v>
          </cell>
          <cell r="C325" t="str">
            <v>Đào Tú Khanh</v>
          </cell>
          <cell r="D325" t="str">
            <v>30F-4250/ 30V-7449</v>
          </cell>
          <cell r="E325">
            <v>39448</v>
          </cell>
          <cell r="F325">
            <v>21</v>
          </cell>
          <cell r="G325">
            <v>13230000</v>
          </cell>
          <cell r="H325">
            <v>15</v>
          </cell>
          <cell r="I325">
            <v>13125000</v>
          </cell>
          <cell r="J325" t="str">
            <v>29Z-1746</v>
          </cell>
          <cell r="K325">
            <v>39448</v>
          </cell>
          <cell r="L325">
            <v>21</v>
          </cell>
          <cell r="M325">
            <v>16800000</v>
          </cell>
          <cell r="N325">
            <v>15</v>
          </cell>
          <cell r="O325">
            <v>15000000</v>
          </cell>
          <cell r="P325">
            <v>58155000</v>
          </cell>
        </row>
        <row r="326">
          <cell r="B326" t="str">
            <v>W2201</v>
          </cell>
          <cell r="C326" t="str">
            <v>Đoàn Thị Bích Ngọc</v>
          </cell>
          <cell r="D326" t="str">
            <v>30H-1256</v>
          </cell>
          <cell r="E326">
            <v>39295</v>
          </cell>
          <cell r="F326">
            <v>26</v>
          </cell>
          <cell r="G326">
            <v>16380000</v>
          </cell>
          <cell r="H326">
            <v>15</v>
          </cell>
          <cell r="I326">
            <v>13125000</v>
          </cell>
          <cell r="J326" t="str">
            <v>29Z-3573</v>
          </cell>
          <cell r="K326">
            <v>39264</v>
          </cell>
          <cell r="L326">
            <v>27</v>
          </cell>
          <cell r="M326">
            <v>21600000</v>
          </cell>
          <cell r="N326">
            <v>15</v>
          </cell>
          <cell r="O326">
            <v>15000000</v>
          </cell>
          <cell r="P326">
            <v>66105000</v>
          </cell>
        </row>
        <row r="327">
          <cell r="B327" t="str">
            <v>W2501</v>
          </cell>
          <cell r="C327" t="str">
            <v>Nguyễn Thị Thanh Thủy</v>
          </cell>
          <cell r="D327" t="str">
            <v>80NG-521-18</v>
          </cell>
          <cell r="E327">
            <v>40115</v>
          </cell>
          <cell r="G327">
            <v>0</v>
          </cell>
          <cell r="H327">
            <v>14</v>
          </cell>
          <cell r="I327">
            <v>12250000</v>
          </cell>
          <cell r="M327">
            <v>0</v>
          </cell>
          <cell r="O327">
            <v>0</v>
          </cell>
          <cell r="P327">
            <v>12250000</v>
          </cell>
        </row>
        <row r="328">
          <cell r="B328" t="str">
            <v>W2502</v>
          </cell>
          <cell r="C328" t="str">
            <v>Hoàng Đại Huy</v>
          </cell>
          <cell r="D328" t="str">
            <v>35N-6269</v>
          </cell>
          <cell r="E328">
            <v>40376</v>
          </cell>
          <cell r="G328">
            <v>0</v>
          </cell>
          <cell r="H328">
            <v>5.4666666666666668</v>
          </cell>
          <cell r="I328">
            <v>4783333.333333333</v>
          </cell>
          <cell r="M328">
            <v>0</v>
          </cell>
          <cell r="O328">
            <v>0</v>
          </cell>
          <cell r="P328">
            <v>4783333.333333333</v>
          </cell>
        </row>
      </sheetData>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06-Manor"/>
      <sheetName val="SOP"/>
      <sheetName val="243Thegarden"/>
      <sheetName val="125"/>
      <sheetName val="329"/>
      <sheetName val="170"/>
      <sheetName val="186"/>
      <sheetName val="187"/>
      <sheetName val="195"/>
      <sheetName val="203"/>
      <sheetName val="207"/>
      <sheetName val="208"/>
      <sheetName val="245"/>
      <sheetName val="273"/>
      <sheetName val="326"/>
      <sheetName val="334"/>
      <sheetName val="346"/>
      <sheetName val="388"/>
      <sheetName val="403"/>
      <sheetName val="421"/>
      <sheetName val="472"/>
      <sheetName val="477"/>
      <sheetName val="478"/>
      <sheetName val="699"/>
      <sheetName val="706"/>
      <sheetName val="Sheet27"/>
    </sheetNames>
    <sheetDataSet>
      <sheetData sheetId="0">
        <row r="11">
          <cell r="K11">
            <v>125</v>
          </cell>
        </row>
        <row r="12">
          <cell r="K12">
            <v>170</v>
          </cell>
        </row>
        <row r="13">
          <cell r="K13">
            <v>186</v>
          </cell>
        </row>
        <row r="14">
          <cell r="K14">
            <v>187</v>
          </cell>
        </row>
        <row r="15">
          <cell r="K15">
            <v>195</v>
          </cell>
        </row>
        <row r="16">
          <cell r="K16">
            <v>203</v>
          </cell>
        </row>
        <row r="17">
          <cell r="K17">
            <v>207</v>
          </cell>
        </row>
        <row r="18">
          <cell r="K18">
            <v>208</v>
          </cell>
        </row>
        <row r="19">
          <cell r="K19">
            <v>245</v>
          </cell>
        </row>
        <row r="20">
          <cell r="K20">
            <v>273</v>
          </cell>
        </row>
        <row r="21">
          <cell r="K21">
            <v>326</v>
          </cell>
        </row>
        <row r="22">
          <cell r="K22">
            <v>334</v>
          </cell>
        </row>
        <row r="23">
          <cell r="K23">
            <v>346</v>
          </cell>
        </row>
        <row r="24">
          <cell r="K24">
            <v>388</v>
          </cell>
        </row>
        <row r="25">
          <cell r="K25">
            <v>403</v>
          </cell>
        </row>
        <row r="26">
          <cell r="K26">
            <v>421</v>
          </cell>
        </row>
        <row r="27">
          <cell r="K27">
            <v>472</v>
          </cell>
        </row>
        <row r="28">
          <cell r="K28">
            <v>477</v>
          </cell>
        </row>
        <row r="29">
          <cell r="K29">
            <v>478</v>
          </cell>
        </row>
        <row r="30">
          <cell r="K30">
            <v>699</v>
          </cell>
        </row>
        <row r="31">
          <cell r="K31">
            <v>706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06-Manor"/>
      <sheetName val="SOP"/>
      <sheetName val="243Thegarden"/>
      <sheetName val="125"/>
      <sheetName val="329"/>
      <sheetName val="170"/>
      <sheetName val="186"/>
      <sheetName val="187"/>
      <sheetName val="195"/>
      <sheetName val="203"/>
      <sheetName val="207"/>
      <sheetName val="208"/>
      <sheetName val="245"/>
      <sheetName val="273"/>
      <sheetName val="326"/>
      <sheetName val="334"/>
      <sheetName val="346"/>
      <sheetName val="388"/>
      <sheetName val="403"/>
      <sheetName val="421"/>
      <sheetName val="472"/>
      <sheetName val="477"/>
      <sheetName val="478"/>
      <sheetName val="699"/>
      <sheetName val="706"/>
      <sheetName val="Sheet27"/>
    </sheetNames>
    <sheetDataSet>
      <sheetData sheetId="0">
        <row r="11">
          <cell r="K11">
            <v>125</v>
          </cell>
        </row>
        <row r="12">
          <cell r="K12">
            <v>170</v>
          </cell>
        </row>
        <row r="13">
          <cell r="K13">
            <v>186</v>
          </cell>
        </row>
        <row r="14">
          <cell r="K14">
            <v>187</v>
          </cell>
        </row>
        <row r="15">
          <cell r="K15">
            <v>195</v>
          </cell>
        </row>
        <row r="16">
          <cell r="K16">
            <v>203</v>
          </cell>
        </row>
        <row r="17">
          <cell r="K17">
            <v>207</v>
          </cell>
        </row>
        <row r="18">
          <cell r="K18">
            <v>208</v>
          </cell>
        </row>
        <row r="19">
          <cell r="K19">
            <v>245</v>
          </cell>
        </row>
        <row r="20">
          <cell r="K20">
            <v>273</v>
          </cell>
        </row>
        <row r="21">
          <cell r="K21">
            <v>326</v>
          </cell>
        </row>
        <row r="22">
          <cell r="K22">
            <v>334</v>
          </cell>
        </row>
        <row r="23">
          <cell r="K23">
            <v>346</v>
          </cell>
        </row>
        <row r="24">
          <cell r="K24">
            <v>388</v>
          </cell>
        </row>
        <row r="25">
          <cell r="K25">
            <v>403</v>
          </cell>
        </row>
        <row r="26">
          <cell r="K26">
            <v>421</v>
          </cell>
        </row>
        <row r="27">
          <cell r="K27">
            <v>472</v>
          </cell>
        </row>
        <row r="28">
          <cell r="K28">
            <v>477</v>
          </cell>
        </row>
        <row r="29">
          <cell r="K29">
            <v>478</v>
          </cell>
        </row>
        <row r="30">
          <cell r="K30">
            <v>699</v>
          </cell>
        </row>
        <row r="31">
          <cell r="K31">
            <v>706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
      <sheetName val="Name"/>
      <sheetName val="Total"/>
      <sheetName val="Manor"/>
      <sheetName val="Garden"/>
      <sheetName val="Villa"/>
      <sheetName val="Dot I"/>
      <sheetName val="Dot II"/>
      <sheetName val="Report"/>
      <sheetName val="Leasing"/>
      <sheetName val="Other"/>
      <sheetName val="T06-Manor"/>
    </sheetNames>
    <sheetDataSet>
      <sheetData sheetId="0">
        <row r="6">
          <cell r="C6" t="str">
            <v>Thoa</v>
          </cell>
        </row>
        <row r="7">
          <cell r="C7" t="str">
            <v>Thoa 1</v>
          </cell>
        </row>
        <row r="8">
          <cell r="C8" t="str">
            <v>Lân</v>
          </cell>
        </row>
        <row r="9">
          <cell r="C9" t="str">
            <v>Ph??ng</v>
          </cell>
        </row>
        <row r="10">
          <cell r="C10" t="str">
            <v>Hà</v>
          </cell>
        </row>
        <row r="11">
          <cell r="C11" t="str">
            <v>H?ng</v>
          </cell>
        </row>
        <row r="12">
          <cell r="C12" t="str">
            <v>Th?nh</v>
          </cell>
        </row>
        <row r="13">
          <cell r="C13" t="str">
            <v>Mr Huy</v>
          </cell>
        </row>
        <row r="14">
          <cell r="C14" t="str">
            <v>Vân</v>
          </cell>
        </row>
        <row r="15">
          <cell r="C15" t="str">
            <v>A Hoi</v>
          </cell>
        </row>
        <row r="17">
          <cell r="C17" t="str">
            <v>Thoa</v>
          </cell>
        </row>
        <row r="18">
          <cell r="C18" t="str">
            <v>Lân</v>
          </cell>
        </row>
        <row r="19">
          <cell r="C19" t="str">
            <v>Ph??ng</v>
          </cell>
        </row>
        <row r="20">
          <cell r="C20" t="str">
            <v>Hà</v>
          </cell>
        </row>
        <row r="21">
          <cell r="C21" t="str">
            <v>H?ng</v>
          </cell>
        </row>
        <row r="22">
          <cell r="C22" t="str">
            <v>Th?nh</v>
          </cell>
        </row>
        <row r="23">
          <cell r="C23" t="str">
            <v>Vân</v>
          </cell>
        </row>
        <row r="24">
          <cell r="C24" t="str">
            <v>A Hoi</v>
          </cell>
        </row>
        <row r="26">
          <cell r="C26" t="str">
            <v>Thoa</v>
          </cell>
        </row>
        <row r="27">
          <cell r="C27" t="str">
            <v>Thoa 1</v>
          </cell>
        </row>
        <row r="28">
          <cell r="C28" t="str">
            <v>Lân</v>
          </cell>
        </row>
        <row r="29">
          <cell r="C29" t="str">
            <v>Ph??ng</v>
          </cell>
        </row>
        <row r="30">
          <cell r="C30" t="str">
            <v>Hà</v>
          </cell>
        </row>
        <row r="31">
          <cell r="C31" t="str">
            <v>H?ng</v>
          </cell>
        </row>
        <row r="32">
          <cell r="C32" t="str">
            <v>Th?nh</v>
          </cell>
        </row>
        <row r="33">
          <cell r="C33" t="str">
            <v>Mr Huy</v>
          </cell>
        </row>
        <row r="34">
          <cell r="C34" t="str">
            <v>Vân</v>
          </cell>
        </row>
        <row r="35">
          <cell r="C35" t="str">
            <v>A Hoi</v>
          </cell>
        </row>
      </sheetData>
      <sheetData sheetId="1">
        <row r="3">
          <cell r="A3" t="str">
            <v>N2</v>
          </cell>
        </row>
      </sheetData>
      <sheetData sheetId="2">
        <row r="8">
          <cell r="M8">
            <v>282789</v>
          </cell>
        </row>
        <row r="69">
          <cell r="C69">
            <v>40117</v>
          </cell>
        </row>
      </sheetData>
      <sheetData sheetId="3">
        <row r="6">
          <cell r="C6" t="str">
            <v>Thoa</v>
          </cell>
        </row>
        <row r="10">
          <cell r="O10">
            <v>1</v>
          </cell>
          <cell r="S10">
            <v>115305</v>
          </cell>
          <cell r="T10">
            <v>1730</v>
          </cell>
          <cell r="AB10">
            <v>0</v>
          </cell>
          <cell r="AI10" t="str">
            <v>Th?nh</v>
          </cell>
          <cell r="AK10" t="str">
            <v/>
          </cell>
        </row>
        <row r="11">
          <cell r="O11">
            <v>1</v>
          </cell>
          <cell r="S11">
            <v>199000</v>
          </cell>
          <cell r="AB11">
            <v>0</v>
          </cell>
          <cell r="AI11" t="str">
            <v>Th?nh</v>
          </cell>
          <cell r="AK11" t="str">
            <v/>
          </cell>
        </row>
        <row r="12">
          <cell r="O12">
            <v>1</v>
          </cell>
          <cell r="S12">
            <v>150000</v>
          </cell>
          <cell r="AB12">
            <v>0</v>
          </cell>
          <cell r="AI12" t="str">
            <v>Th?nh</v>
          </cell>
          <cell r="AK12" t="str">
            <v/>
          </cell>
        </row>
        <row r="13">
          <cell r="P13">
            <v>1</v>
          </cell>
          <cell r="S13">
            <v>290000</v>
          </cell>
          <cell r="AB13">
            <v>0</v>
          </cell>
          <cell r="AI13" t="str">
            <v>Vân</v>
          </cell>
          <cell r="AK13" t="str">
            <v/>
          </cell>
        </row>
        <row r="14">
          <cell r="P14">
            <v>1</v>
          </cell>
          <cell r="S14">
            <v>134125</v>
          </cell>
          <cell r="AB14">
            <v>0</v>
          </cell>
          <cell r="AI14" t="str">
            <v>Th?nh</v>
          </cell>
          <cell r="AK14" t="str">
            <v/>
          </cell>
        </row>
        <row r="15">
          <cell r="N15">
            <v>1</v>
          </cell>
          <cell r="S15">
            <v>65403</v>
          </cell>
          <cell r="AB15">
            <v>107296.14</v>
          </cell>
          <cell r="AI15" t="str">
            <v>Th?nh</v>
          </cell>
          <cell r="AK15" t="str">
            <v/>
          </cell>
        </row>
        <row r="16">
          <cell r="N16">
            <v>1</v>
          </cell>
          <cell r="S16">
            <v>75465</v>
          </cell>
          <cell r="AB16">
            <v>0</v>
          </cell>
          <cell r="AI16" t="str">
            <v>Lân</v>
          </cell>
          <cell r="AK16" t="str">
            <v/>
          </cell>
        </row>
        <row r="17">
          <cell r="N17">
            <v>1</v>
          </cell>
          <cell r="S17">
            <v>100620</v>
          </cell>
          <cell r="AB17">
            <v>0</v>
          </cell>
          <cell r="AI17" t="str">
            <v>Th?nh</v>
          </cell>
          <cell r="AK17" t="str">
            <v/>
          </cell>
        </row>
        <row r="18">
          <cell r="O18">
            <v>1</v>
          </cell>
          <cell r="S18">
            <v>222820</v>
          </cell>
          <cell r="T18">
            <v>5980</v>
          </cell>
          <cell r="AB18">
            <v>0</v>
          </cell>
          <cell r="AI18" t="str">
            <v>Th?nh</v>
          </cell>
          <cell r="AK18" t="str">
            <v/>
          </cell>
        </row>
        <row r="19">
          <cell r="N19">
            <v>1</v>
          </cell>
          <cell r="S19">
            <v>79490</v>
          </cell>
          <cell r="AB19">
            <v>-16.76000000000635</v>
          </cell>
          <cell r="AI19" t="str">
            <v>Th?nh</v>
          </cell>
          <cell r="AK19" t="str">
            <v/>
          </cell>
        </row>
        <row r="20">
          <cell r="O20">
            <v>1</v>
          </cell>
          <cell r="S20">
            <v>134125</v>
          </cell>
          <cell r="AB20">
            <v>0</v>
          </cell>
          <cell r="AI20" t="str">
            <v>Th?nh</v>
          </cell>
          <cell r="AK20" t="str">
            <v/>
          </cell>
        </row>
        <row r="21">
          <cell r="N21">
            <v>1</v>
          </cell>
          <cell r="S21">
            <v>89854</v>
          </cell>
          <cell r="T21">
            <v>1574</v>
          </cell>
          <cell r="AB21">
            <v>0</v>
          </cell>
          <cell r="AI21" t="str">
            <v>Th?nh</v>
          </cell>
          <cell r="AK21" t="str">
            <v/>
          </cell>
        </row>
        <row r="22">
          <cell r="N22">
            <v>1</v>
          </cell>
          <cell r="S22">
            <v>82727</v>
          </cell>
          <cell r="T22">
            <v>374</v>
          </cell>
          <cell r="AB22">
            <v>0</v>
          </cell>
          <cell r="AI22" t="str">
            <v>Th?nh</v>
          </cell>
          <cell r="AK22" t="str">
            <v/>
          </cell>
        </row>
        <row r="23">
          <cell r="O23">
            <v>1</v>
          </cell>
          <cell r="S23">
            <v>205514</v>
          </cell>
          <cell r="T23">
            <v>4469.92</v>
          </cell>
          <cell r="AB23">
            <v>1.2732925824820995E-11</v>
          </cell>
          <cell r="AI23" t="str">
            <v>Th?nh</v>
          </cell>
          <cell r="AK23" t="str">
            <v/>
          </cell>
        </row>
        <row r="24">
          <cell r="O24">
            <v>1</v>
          </cell>
          <cell r="S24">
            <v>130679</v>
          </cell>
          <cell r="AB24">
            <v>0</v>
          </cell>
          <cell r="AI24" t="str">
            <v>Th?nh</v>
          </cell>
          <cell r="AK24" t="str">
            <v/>
          </cell>
        </row>
        <row r="25">
          <cell r="O25">
            <v>1</v>
          </cell>
          <cell r="S25">
            <v>177238</v>
          </cell>
          <cell r="AB25">
            <v>0</v>
          </cell>
          <cell r="AI25" t="str">
            <v>Ph??ng</v>
          </cell>
          <cell r="AK25" t="str">
            <v/>
          </cell>
        </row>
        <row r="26">
          <cell r="O26">
            <v>1</v>
          </cell>
          <cell r="S26">
            <v>144516</v>
          </cell>
          <cell r="T26">
            <v>1890</v>
          </cell>
          <cell r="AB26">
            <v>0</v>
          </cell>
          <cell r="AI26" t="str">
            <v>Lân</v>
          </cell>
          <cell r="AK26" t="str">
            <v/>
          </cell>
        </row>
        <row r="27">
          <cell r="O27">
            <v>1</v>
          </cell>
          <cell r="S27">
            <v>181091</v>
          </cell>
          <cell r="AB27">
            <v>0</v>
          </cell>
          <cell r="AI27" t="str">
            <v>Th?nh</v>
          </cell>
          <cell r="AK27" t="str">
            <v/>
          </cell>
        </row>
        <row r="28">
          <cell r="N28">
            <v>1</v>
          </cell>
          <cell r="S28">
            <v>100757</v>
          </cell>
          <cell r="T28">
            <v>2364</v>
          </cell>
          <cell r="AB28">
            <v>0</v>
          </cell>
          <cell r="AI28" t="str">
            <v>Vân</v>
          </cell>
          <cell r="AK28" t="str">
            <v/>
          </cell>
        </row>
        <row r="29">
          <cell r="N29">
            <v>1</v>
          </cell>
          <cell r="S29">
            <v>75465</v>
          </cell>
          <cell r="T29">
            <v>1264</v>
          </cell>
          <cell r="AB29">
            <v>0</v>
          </cell>
          <cell r="AI29" t="str">
            <v>Lân</v>
          </cell>
          <cell r="AK29" t="str">
            <v/>
          </cell>
        </row>
        <row r="30">
          <cell r="O30">
            <v>1</v>
          </cell>
          <cell r="S30">
            <v>199348</v>
          </cell>
          <cell r="T30">
            <v>5058</v>
          </cell>
          <cell r="AB30">
            <v>0</v>
          </cell>
          <cell r="AI30" t="str">
            <v>Lân</v>
          </cell>
          <cell r="AK30" t="str">
            <v/>
          </cell>
        </row>
        <row r="31">
          <cell r="O31">
            <v>1</v>
          </cell>
          <cell r="S31">
            <v>121455</v>
          </cell>
          <cell r="AB31">
            <v>0</v>
          </cell>
          <cell r="AI31" t="str">
            <v>Vân</v>
          </cell>
          <cell r="AK31" t="str">
            <v/>
          </cell>
        </row>
        <row r="32">
          <cell r="N32">
            <v>1</v>
          </cell>
          <cell r="S32">
            <v>84848</v>
          </cell>
          <cell r="AB32">
            <v>0</v>
          </cell>
          <cell r="AI32" t="str">
            <v>Vân</v>
          </cell>
          <cell r="AK32" t="str">
            <v/>
          </cell>
        </row>
        <row r="33">
          <cell r="N33">
            <v>1</v>
          </cell>
          <cell r="S33">
            <v>100757</v>
          </cell>
          <cell r="T33">
            <v>2439</v>
          </cell>
          <cell r="AB33">
            <v>0</v>
          </cell>
          <cell r="AI33" t="str">
            <v>Vân</v>
          </cell>
          <cell r="AK33" t="str">
            <v/>
          </cell>
        </row>
        <row r="34">
          <cell r="N34">
            <v>1</v>
          </cell>
          <cell r="S34">
            <v>75465</v>
          </cell>
          <cell r="T34">
            <v>1110</v>
          </cell>
          <cell r="AB34">
            <v>0</v>
          </cell>
          <cell r="AI34" t="str">
            <v>Th?nh</v>
          </cell>
          <cell r="AK34" t="str">
            <v/>
          </cell>
        </row>
        <row r="35">
          <cell r="N35">
            <v>1</v>
          </cell>
          <cell r="S35">
            <v>77477</v>
          </cell>
          <cell r="T35">
            <v>1510.8</v>
          </cell>
          <cell r="AB35">
            <v>2.9558577807620168E-12</v>
          </cell>
          <cell r="AI35" t="str">
            <v>Lân</v>
          </cell>
          <cell r="AK35" t="str">
            <v/>
          </cell>
        </row>
        <row r="36">
          <cell r="N36">
            <v>1</v>
          </cell>
          <cell r="S36">
            <v>77477</v>
          </cell>
          <cell r="T36">
            <v>1365.53</v>
          </cell>
          <cell r="AB36">
            <v>0</v>
          </cell>
          <cell r="AI36" t="str">
            <v>Ph??ng</v>
          </cell>
          <cell r="AK36" t="str">
            <v/>
          </cell>
        </row>
        <row r="37">
          <cell r="O37">
            <v>1</v>
          </cell>
          <cell r="AB37" t="e">
            <v>#DIV/0!</v>
          </cell>
          <cell r="AI37" t="str">
            <v>Th?nh</v>
          </cell>
        </row>
        <row r="38">
          <cell r="N38">
            <v>1</v>
          </cell>
          <cell r="S38">
            <v>82727</v>
          </cell>
          <cell r="AB38">
            <v>0</v>
          </cell>
          <cell r="AI38" t="str">
            <v>Ph??ng</v>
          </cell>
          <cell r="AK38" t="str">
            <v/>
          </cell>
        </row>
        <row r="39">
          <cell r="N39">
            <v>1</v>
          </cell>
          <cell r="S39">
            <v>82727</v>
          </cell>
          <cell r="AB39">
            <v>0</v>
          </cell>
          <cell r="AI39" t="str">
            <v>Lân</v>
          </cell>
          <cell r="AK39" t="str">
            <v/>
          </cell>
        </row>
        <row r="40">
          <cell r="O40">
            <v>1</v>
          </cell>
          <cell r="S40">
            <v>175434</v>
          </cell>
          <cell r="AB40">
            <v>0</v>
          </cell>
          <cell r="AI40" t="str">
            <v>Vân</v>
          </cell>
          <cell r="AK40" t="str">
            <v/>
          </cell>
        </row>
        <row r="41">
          <cell r="N41">
            <v>1</v>
          </cell>
          <cell r="S41">
            <v>77477</v>
          </cell>
          <cell r="AB41">
            <v>17.999999999999901</v>
          </cell>
          <cell r="AI41" t="str">
            <v>Ph??ng</v>
          </cell>
          <cell r="AK41" t="str">
            <v/>
          </cell>
        </row>
        <row r="42">
          <cell r="N42">
            <v>1</v>
          </cell>
          <cell r="S42">
            <v>73200</v>
          </cell>
          <cell r="T42">
            <v>955</v>
          </cell>
          <cell r="AB42">
            <v>0</v>
          </cell>
          <cell r="AI42" t="str">
            <v>Lân</v>
          </cell>
          <cell r="AK42" t="str">
            <v/>
          </cell>
        </row>
        <row r="43">
          <cell r="N43">
            <v>1</v>
          </cell>
          <cell r="S43">
            <v>79490</v>
          </cell>
          <cell r="T43">
            <v>1070</v>
          </cell>
          <cell r="AB43">
            <v>0</v>
          </cell>
          <cell r="AI43" t="str">
            <v>Ph??ng</v>
          </cell>
          <cell r="AK43" t="str">
            <v/>
          </cell>
        </row>
        <row r="44">
          <cell r="N44">
            <v>1</v>
          </cell>
          <cell r="S44">
            <v>75516</v>
          </cell>
          <cell r="T44">
            <v>1835</v>
          </cell>
          <cell r="AB44">
            <v>0</v>
          </cell>
          <cell r="AI44" t="str">
            <v>Ph??ng</v>
          </cell>
          <cell r="AK44" t="str">
            <v/>
          </cell>
        </row>
        <row r="45">
          <cell r="O45">
            <v>1</v>
          </cell>
          <cell r="S45">
            <v>218493</v>
          </cell>
          <cell r="AB45">
            <v>0</v>
          </cell>
          <cell r="AI45" t="str">
            <v>Lân</v>
          </cell>
          <cell r="AK45" t="str">
            <v/>
          </cell>
        </row>
        <row r="46">
          <cell r="N46">
            <v>1</v>
          </cell>
          <cell r="S46">
            <v>105651</v>
          </cell>
          <cell r="AB46">
            <v>0</v>
          </cell>
          <cell r="AI46" t="str">
            <v>Lân</v>
          </cell>
          <cell r="AK46" t="str">
            <v/>
          </cell>
        </row>
        <row r="47">
          <cell r="N47">
            <v>1</v>
          </cell>
          <cell r="S47">
            <v>77477</v>
          </cell>
          <cell r="AB47">
            <v>0</v>
          </cell>
          <cell r="AI47" t="str">
            <v>Vân</v>
          </cell>
          <cell r="AK47" t="str">
            <v/>
          </cell>
        </row>
        <row r="48">
          <cell r="N48">
            <v>1</v>
          </cell>
          <cell r="S48">
            <v>65860</v>
          </cell>
          <cell r="AB48">
            <v>131720</v>
          </cell>
          <cell r="AI48" t="str">
            <v>Th?nh</v>
          </cell>
          <cell r="AK48" t="str">
            <v/>
          </cell>
        </row>
        <row r="49">
          <cell r="N49">
            <v>1</v>
          </cell>
          <cell r="S49">
            <v>97601</v>
          </cell>
          <cell r="AB49">
            <v>0</v>
          </cell>
          <cell r="AI49" t="str">
            <v>Vân</v>
          </cell>
          <cell r="AK49" t="str">
            <v/>
          </cell>
        </row>
        <row r="50">
          <cell r="N50">
            <v>1</v>
          </cell>
          <cell r="S50">
            <v>100620</v>
          </cell>
          <cell r="AB50">
            <v>0</v>
          </cell>
          <cell r="AI50" t="str">
            <v>Lân</v>
          </cell>
          <cell r="AK50" t="str">
            <v/>
          </cell>
        </row>
        <row r="51">
          <cell r="O51">
            <v>1</v>
          </cell>
          <cell r="S51">
            <v>174736</v>
          </cell>
          <cell r="AB51">
            <v>0</v>
          </cell>
          <cell r="AI51" t="str">
            <v>Vân</v>
          </cell>
          <cell r="AK51" t="str">
            <v/>
          </cell>
        </row>
        <row r="52">
          <cell r="P52">
            <v>1</v>
          </cell>
          <cell r="S52">
            <v>270000</v>
          </cell>
          <cell r="AB52">
            <v>0</v>
          </cell>
          <cell r="AI52" t="str">
            <v>Ph??ng</v>
          </cell>
          <cell r="AK52" t="str">
            <v/>
          </cell>
        </row>
        <row r="53">
          <cell r="N53">
            <v>1</v>
          </cell>
          <cell r="S53">
            <v>105795</v>
          </cell>
          <cell r="AB53">
            <v>0</v>
          </cell>
          <cell r="AI53" t="str">
            <v>Lân</v>
          </cell>
          <cell r="AK53" t="str">
            <v/>
          </cell>
        </row>
        <row r="54">
          <cell r="N54">
            <v>1</v>
          </cell>
          <cell r="S54">
            <v>95589</v>
          </cell>
          <cell r="AB54">
            <v>1.7762542734709452E-3</v>
          </cell>
          <cell r="AI54" t="str">
            <v>Vân</v>
          </cell>
          <cell r="AK54" t="str">
            <v/>
          </cell>
        </row>
        <row r="55">
          <cell r="O55">
            <v>1</v>
          </cell>
          <cell r="S55">
            <v>159957.20000000001</v>
          </cell>
          <cell r="AB55">
            <v>0</v>
          </cell>
          <cell r="AI55" t="str">
            <v>Ph??ng</v>
          </cell>
          <cell r="AK55" t="str">
            <v/>
          </cell>
        </row>
        <row r="56">
          <cell r="O56">
            <v>1</v>
          </cell>
          <cell r="S56">
            <v>181091</v>
          </cell>
          <cell r="AB56">
            <v>0</v>
          </cell>
          <cell r="AI56" t="str">
            <v>Lân</v>
          </cell>
          <cell r="AK56" t="str">
            <v/>
          </cell>
        </row>
        <row r="57">
          <cell r="P57">
            <v>1</v>
          </cell>
          <cell r="S57">
            <v>426238</v>
          </cell>
          <cell r="AB57">
            <v>60000.000000000022</v>
          </cell>
          <cell r="AI57" t="str">
            <v>Lân</v>
          </cell>
          <cell r="AK57" t="str">
            <v/>
          </cell>
        </row>
        <row r="58">
          <cell r="P58">
            <v>1</v>
          </cell>
          <cell r="S58">
            <v>372959</v>
          </cell>
          <cell r="AB58">
            <v>0</v>
          </cell>
          <cell r="AI58" t="str">
            <v>Lân</v>
          </cell>
          <cell r="AK58" t="str">
            <v/>
          </cell>
        </row>
        <row r="59">
          <cell r="N59">
            <v>1</v>
          </cell>
          <cell r="S59">
            <v>106908</v>
          </cell>
          <cell r="T59">
            <v>1250</v>
          </cell>
          <cell r="AB59">
            <v>0</v>
          </cell>
          <cell r="AI59" t="str">
            <v>Lân</v>
          </cell>
          <cell r="AK59" t="str">
            <v/>
          </cell>
        </row>
        <row r="60">
          <cell r="O60">
            <v>1</v>
          </cell>
          <cell r="S60">
            <v>188031</v>
          </cell>
          <cell r="T60">
            <v>5272</v>
          </cell>
          <cell r="AB60">
            <v>0</v>
          </cell>
          <cell r="AI60" t="str">
            <v>Vân</v>
          </cell>
          <cell r="AK60" t="str">
            <v/>
          </cell>
        </row>
        <row r="61">
          <cell r="O61">
            <v>1</v>
          </cell>
          <cell r="S61">
            <v>180434</v>
          </cell>
          <cell r="AB61">
            <v>0</v>
          </cell>
          <cell r="AI61" t="str">
            <v>Vân</v>
          </cell>
          <cell r="AK61" t="str">
            <v/>
          </cell>
        </row>
        <row r="62">
          <cell r="N62">
            <v>1</v>
          </cell>
          <cell r="S62">
            <v>97601</v>
          </cell>
          <cell r="AB62">
            <v>20354.359999999993</v>
          </cell>
          <cell r="AI62" t="str">
            <v>Lân</v>
          </cell>
          <cell r="AK62" t="str">
            <v/>
          </cell>
        </row>
        <row r="63">
          <cell r="N63">
            <v>1</v>
          </cell>
          <cell r="S63">
            <v>90810</v>
          </cell>
          <cell r="AB63">
            <v>0</v>
          </cell>
          <cell r="AI63" t="str">
            <v>Vân</v>
          </cell>
          <cell r="AK63" t="str">
            <v/>
          </cell>
        </row>
        <row r="64">
          <cell r="O64">
            <v>1</v>
          </cell>
          <cell r="S64">
            <v>174736</v>
          </cell>
          <cell r="AB64">
            <v>0</v>
          </cell>
          <cell r="AI64" t="str">
            <v>Ph??ng</v>
          </cell>
          <cell r="AK64" t="str">
            <v/>
          </cell>
        </row>
        <row r="65">
          <cell r="N65">
            <v>1</v>
          </cell>
          <cell r="S65">
            <v>106060</v>
          </cell>
          <cell r="AB65">
            <v>0</v>
          </cell>
          <cell r="AI65" t="str">
            <v>Lân</v>
          </cell>
          <cell r="AK65" t="str">
            <v/>
          </cell>
        </row>
        <row r="66">
          <cell r="O66">
            <v>1</v>
          </cell>
          <cell r="S66">
            <v>198477</v>
          </cell>
          <cell r="T66">
            <v>5000</v>
          </cell>
          <cell r="AB66">
            <v>0</v>
          </cell>
          <cell r="AI66" t="str">
            <v>Vân</v>
          </cell>
          <cell r="AK66" t="str">
            <v/>
          </cell>
        </row>
        <row r="67">
          <cell r="O67">
            <v>1</v>
          </cell>
          <cell r="S67">
            <v>174736</v>
          </cell>
          <cell r="AB67">
            <v>0</v>
          </cell>
          <cell r="AI67" t="str">
            <v>Th?nh</v>
          </cell>
          <cell r="AK67" t="str">
            <v/>
          </cell>
        </row>
        <row r="68">
          <cell r="O68">
            <v>1</v>
          </cell>
          <cell r="S68">
            <v>186678</v>
          </cell>
          <cell r="AB68">
            <v>0</v>
          </cell>
          <cell r="AI68" t="str">
            <v>Ph??ng</v>
          </cell>
          <cell r="AK68" t="str">
            <v/>
          </cell>
        </row>
        <row r="69">
          <cell r="N69">
            <v>1</v>
          </cell>
          <cell r="S69">
            <v>97601</v>
          </cell>
          <cell r="AB69">
            <v>0</v>
          </cell>
          <cell r="AI69" t="str">
            <v>Lân</v>
          </cell>
          <cell r="AK69" t="str">
            <v/>
          </cell>
        </row>
        <row r="70">
          <cell r="O70">
            <v>1</v>
          </cell>
          <cell r="S70">
            <v>180434</v>
          </cell>
          <cell r="T70">
            <v>2389</v>
          </cell>
          <cell r="AB70">
            <v>-0.52348866861937893</v>
          </cell>
          <cell r="AI70" t="str">
            <v>Ph??ng</v>
          </cell>
          <cell r="AK70" t="str">
            <v/>
          </cell>
        </row>
        <row r="71">
          <cell r="O71">
            <v>1</v>
          </cell>
          <cell r="S71">
            <v>200356</v>
          </cell>
          <cell r="AB71">
            <v>0</v>
          </cell>
          <cell r="AI71" t="str">
            <v>Vân</v>
          </cell>
          <cell r="AK71" t="str">
            <v/>
          </cell>
        </row>
        <row r="72">
          <cell r="O72">
            <v>1</v>
          </cell>
          <cell r="S72">
            <v>180434</v>
          </cell>
          <cell r="AB72">
            <v>0</v>
          </cell>
          <cell r="AI72" t="str">
            <v>Ph??ng</v>
          </cell>
          <cell r="AK72" t="str">
            <v/>
          </cell>
        </row>
        <row r="73">
          <cell r="O73">
            <v>1</v>
          </cell>
          <cell r="S73">
            <v>208923</v>
          </cell>
          <cell r="AB73">
            <v>0</v>
          </cell>
          <cell r="AI73" t="str">
            <v>Ph??ng</v>
          </cell>
          <cell r="AK73" t="str">
            <v/>
          </cell>
        </row>
        <row r="74">
          <cell r="N74">
            <v>1</v>
          </cell>
          <cell r="S74">
            <v>95589</v>
          </cell>
          <cell r="T74">
            <v>1243</v>
          </cell>
          <cell r="AB74">
            <v>0</v>
          </cell>
          <cell r="AI74" t="str">
            <v>Vân</v>
          </cell>
          <cell r="AK74" t="str">
            <v/>
          </cell>
        </row>
        <row r="75">
          <cell r="N75">
            <v>1</v>
          </cell>
          <cell r="S75">
            <v>99696</v>
          </cell>
          <cell r="AB75">
            <v>0</v>
          </cell>
          <cell r="AI75" t="str">
            <v>Lân</v>
          </cell>
          <cell r="AK75" t="str">
            <v/>
          </cell>
        </row>
        <row r="76">
          <cell r="N76">
            <v>1</v>
          </cell>
          <cell r="S76">
            <v>106060</v>
          </cell>
          <cell r="T76">
            <v>2245</v>
          </cell>
          <cell r="AB76">
            <v>0</v>
          </cell>
          <cell r="AI76" t="str">
            <v>Ph??ng</v>
          </cell>
          <cell r="AK76" t="str">
            <v/>
          </cell>
        </row>
        <row r="77">
          <cell r="O77">
            <v>1</v>
          </cell>
          <cell r="S77">
            <v>205514</v>
          </cell>
          <cell r="AB77">
            <v>0</v>
          </cell>
          <cell r="AI77" t="str">
            <v>Lân</v>
          </cell>
          <cell r="AK77" t="str">
            <v/>
          </cell>
        </row>
        <row r="78">
          <cell r="O78">
            <v>1</v>
          </cell>
          <cell r="S78">
            <v>188031</v>
          </cell>
          <cell r="AB78">
            <v>0</v>
          </cell>
          <cell r="AI78" t="str">
            <v>Ph??ng</v>
          </cell>
          <cell r="AK78" t="str">
            <v/>
          </cell>
        </row>
        <row r="79">
          <cell r="N79">
            <v>1</v>
          </cell>
          <cell r="S79">
            <v>100620</v>
          </cell>
          <cell r="T79">
            <v>1500</v>
          </cell>
          <cell r="AB79">
            <v>0</v>
          </cell>
          <cell r="AI79" t="str">
            <v>Ph??ng</v>
          </cell>
          <cell r="AK79" t="str">
            <v/>
          </cell>
        </row>
        <row r="80">
          <cell r="O80">
            <v>1</v>
          </cell>
          <cell r="S80">
            <v>169114</v>
          </cell>
          <cell r="AB80">
            <v>0</v>
          </cell>
          <cell r="AI80" t="str">
            <v>Th?nh</v>
          </cell>
          <cell r="AK80" t="str">
            <v/>
          </cell>
        </row>
        <row r="81">
          <cell r="O81">
            <v>1</v>
          </cell>
          <cell r="S81">
            <v>184232</v>
          </cell>
          <cell r="T81">
            <v>4200</v>
          </cell>
          <cell r="AB81">
            <v>0</v>
          </cell>
          <cell r="AI81" t="str">
            <v>Ph??ng</v>
          </cell>
          <cell r="AK81" t="str">
            <v/>
          </cell>
        </row>
        <row r="82">
          <cell r="O82">
            <v>1</v>
          </cell>
          <cell r="S82">
            <v>192650</v>
          </cell>
          <cell r="AB82">
            <v>-1313.02000000001</v>
          </cell>
          <cell r="AI82" t="str">
            <v>Lân</v>
          </cell>
          <cell r="AK82" t="str">
            <v/>
          </cell>
        </row>
        <row r="83">
          <cell r="N83">
            <v>1</v>
          </cell>
          <cell r="S83">
            <v>100620</v>
          </cell>
          <cell r="AB83">
            <v>10248.000000000002</v>
          </cell>
          <cell r="AI83" t="str">
            <v>Ph??ng</v>
          </cell>
          <cell r="AK83" t="str">
            <v/>
          </cell>
        </row>
        <row r="84">
          <cell r="O84">
            <v>1</v>
          </cell>
          <cell r="S84">
            <v>184232</v>
          </cell>
          <cell r="AB84">
            <v>7028</v>
          </cell>
          <cell r="AI84" t="str">
            <v>Ph??ng</v>
          </cell>
          <cell r="AK84" t="str">
            <v/>
          </cell>
        </row>
        <row r="85">
          <cell r="O85">
            <v>1</v>
          </cell>
          <cell r="S85">
            <v>168376</v>
          </cell>
          <cell r="AB85">
            <v>0</v>
          </cell>
          <cell r="AI85" t="str">
            <v>Ph??ng</v>
          </cell>
          <cell r="AK85" t="str">
            <v/>
          </cell>
        </row>
        <row r="86">
          <cell r="O86">
            <v>1</v>
          </cell>
          <cell r="S86">
            <v>179357</v>
          </cell>
          <cell r="AB86">
            <v>0</v>
          </cell>
          <cell r="AI86" t="str">
            <v>Ph??ng</v>
          </cell>
          <cell r="AK86" t="str">
            <v/>
          </cell>
        </row>
        <row r="87">
          <cell r="O87">
            <v>1</v>
          </cell>
          <cell r="S87">
            <v>237725</v>
          </cell>
          <cell r="T87">
            <v>4700</v>
          </cell>
          <cell r="AB87">
            <v>-6.0605085310038609E-2</v>
          </cell>
          <cell r="AI87" t="str">
            <v>Vân</v>
          </cell>
          <cell r="AK87" t="str">
            <v/>
          </cell>
        </row>
        <row r="88">
          <cell r="O88">
            <v>1</v>
          </cell>
          <cell r="S88">
            <v>173217</v>
          </cell>
          <cell r="AB88">
            <v>0</v>
          </cell>
          <cell r="AI88" t="str">
            <v>Lân</v>
          </cell>
          <cell r="AK88" t="str">
            <v/>
          </cell>
        </row>
        <row r="89">
          <cell r="O89">
            <v>1</v>
          </cell>
          <cell r="S89">
            <v>218493</v>
          </cell>
          <cell r="T89">
            <v>5365</v>
          </cell>
          <cell r="AB89">
            <v>0</v>
          </cell>
          <cell r="AI89" t="str">
            <v>Lân</v>
          </cell>
          <cell r="AK89" t="str">
            <v/>
          </cell>
        </row>
        <row r="90">
          <cell r="O90">
            <v>1</v>
          </cell>
          <cell r="S90">
            <v>180434</v>
          </cell>
          <cell r="T90">
            <v>3700</v>
          </cell>
          <cell r="AB90">
            <v>0</v>
          </cell>
          <cell r="AI90" t="str">
            <v>Ph??ng</v>
          </cell>
          <cell r="AK90" t="str">
            <v/>
          </cell>
        </row>
        <row r="91">
          <cell r="O91">
            <v>1</v>
          </cell>
          <cell r="S91">
            <v>179396</v>
          </cell>
          <cell r="AB91">
            <v>0</v>
          </cell>
          <cell r="AI91" t="str">
            <v>Ph??ng</v>
          </cell>
          <cell r="AK91" t="str">
            <v/>
          </cell>
        </row>
        <row r="92">
          <cell r="N92">
            <v>1</v>
          </cell>
          <cell r="S92">
            <v>106060</v>
          </cell>
          <cell r="AB92">
            <v>0</v>
          </cell>
          <cell r="AI92" t="str">
            <v>Ph??ng</v>
          </cell>
          <cell r="AK92" t="str">
            <v/>
          </cell>
        </row>
        <row r="93">
          <cell r="N93">
            <v>1</v>
          </cell>
          <cell r="S93">
            <v>100620</v>
          </cell>
          <cell r="AB93">
            <v>-4.8200000000021745</v>
          </cell>
          <cell r="AI93" t="str">
            <v>Ph??ng</v>
          </cell>
          <cell r="AK93" t="str">
            <v/>
          </cell>
        </row>
        <row r="94">
          <cell r="N94">
            <v>1</v>
          </cell>
          <cell r="S94">
            <v>106060</v>
          </cell>
          <cell r="AB94">
            <v>0</v>
          </cell>
          <cell r="AI94" t="str">
            <v>Vân</v>
          </cell>
          <cell r="AK94" t="str">
            <v/>
          </cell>
        </row>
        <row r="95">
          <cell r="O95">
            <v>1</v>
          </cell>
          <cell r="S95">
            <v>181091</v>
          </cell>
          <cell r="AB95">
            <v>-44.919999999983666</v>
          </cell>
          <cell r="AI95" t="str">
            <v>Lân</v>
          </cell>
          <cell r="AK95" t="str">
            <v/>
          </cell>
        </row>
        <row r="96">
          <cell r="O96">
            <v>1</v>
          </cell>
          <cell r="S96">
            <v>208062</v>
          </cell>
          <cell r="AB96">
            <v>0</v>
          </cell>
          <cell r="AI96" t="str">
            <v>Ph??ng</v>
          </cell>
          <cell r="AK96" t="str">
            <v/>
          </cell>
        </row>
        <row r="97">
          <cell r="N97">
            <v>1</v>
          </cell>
          <cell r="S97">
            <v>106060</v>
          </cell>
          <cell r="AB97">
            <v>0</v>
          </cell>
          <cell r="AI97" t="str">
            <v>Lân</v>
          </cell>
          <cell r="AK97" t="str">
            <v/>
          </cell>
        </row>
        <row r="98">
          <cell r="O98">
            <v>1</v>
          </cell>
          <cell r="S98">
            <v>222820</v>
          </cell>
          <cell r="AB98">
            <v>0</v>
          </cell>
          <cell r="AI98" t="str">
            <v>Ph??ng</v>
          </cell>
          <cell r="AK98" t="str">
            <v/>
          </cell>
        </row>
        <row r="99">
          <cell r="O99">
            <v>1</v>
          </cell>
          <cell r="S99">
            <v>188031</v>
          </cell>
          <cell r="AB99">
            <v>0</v>
          </cell>
          <cell r="AI99" t="str">
            <v>Ph??ng</v>
          </cell>
          <cell r="AK99" t="str">
            <v/>
          </cell>
        </row>
        <row r="100">
          <cell r="N100">
            <v>1</v>
          </cell>
          <cell r="S100">
            <v>106060</v>
          </cell>
          <cell r="AB100">
            <v>0</v>
          </cell>
          <cell r="AI100" t="str">
            <v>Lân</v>
          </cell>
          <cell r="AK100" t="str">
            <v/>
          </cell>
        </row>
        <row r="101">
          <cell r="O101">
            <v>1</v>
          </cell>
          <cell r="AB101" t="e">
            <v>#DIV/0!</v>
          </cell>
          <cell r="AI101" t="str">
            <v>Lân</v>
          </cell>
          <cell r="AK101" t="str">
            <v/>
          </cell>
        </row>
        <row r="102">
          <cell r="O102">
            <v>1</v>
          </cell>
          <cell r="S102">
            <v>181091</v>
          </cell>
          <cell r="AB102">
            <v>0</v>
          </cell>
          <cell r="AI102" t="str">
            <v>Lân</v>
          </cell>
          <cell r="AK102" t="str">
            <v/>
          </cell>
        </row>
        <row r="103">
          <cell r="N103">
            <v>1</v>
          </cell>
          <cell r="S103">
            <v>106060</v>
          </cell>
          <cell r="AB103">
            <v>0</v>
          </cell>
          <cell r="AI103" t="str">
            <v>Ph??ng</v>
          </cell>
          <cell r="AK103" t="str">
            <v/>
          </cell>
        </row>
        <row r="104">
          <cell r="O104">
            <v>1</v>
          </cell>
          <cell r="S104">
            <v>259596</v>
          </cell>
          <cell r="AB104">
            <v>0</v>
          </cell>
          <cell r="AI104" t="str">
            <v>Lân</v>
          </cell>
          <cell r="AK104" t="str">
            <v/>
          </cell>
        </row>
        <row r="105">
          <cell r="N105">
            <v>1</v>
          </cell>
          <cell r="S105">
            <v>76060</v>
          </cell>
          <cell r="AB105">
            <v>0</v>
          </cell>
          <cell r="AI105" t="str">
            <v>Ph??ng</v>
          </cell>
          <cell r="AK105" t="str">
            <v/>
          </cell>
        </row>
        <row r="106">
          <cell r="O106">
            <v>1</v>
          </cell>
          <cell r="S106">
            <v>184232</v>
          </cell>
          <cell r="AB106">
            <v>0</v>
          </cell>
          <cell r="AI106" t="str">
            <v>Ph??ng</v>
          </cell>
          <cell r="AK106" t="str">
            <v/>
          </cell>
        </row>
        <row r="107">
          <cell r="N107">
            <v>1</v>
          </cell>
          <cell r="S107">
            <v>106060</v>
          </cell>
          <cell r="AB107">
            <v>0</v>
          </cell>
          <cell r="AI107" t="str">
            <v>Ph??ng</v>
          </cell>
          <cell r="AK107" t="str">
            <v/>
          </cell>
        </row>
        <row r="108">
          <cell r="O108">
            <v>1</v>
          </cell>
          <cell r="S108">
            <v>235800</v>
          </cell>
          <cell r="AB108">
            <v>0</v>
          </cell>
          <cell r="AI108" t="str">
            <v>Lân</v>
          </cell>
          <cell r="AK108" t="str">
            <v/>
          </cell>
        </row>
        <row r="109">
          <cell r="O109">
            <v>1</v>
          </cell>
          <cell r="S109">
            <v>227453</v>
          </cell>
          <cell r="T109">
            <v>6230</v>
          </cell>
          <cell r="AB109">
            <v>0</v>
          </cell>
          <cell r="AI109" t="str">
            <v>Lân</v>
          </cell>
          <cell r="AK109" t="str">
            <v/>
          </cell>
        </row>
        <row r="110">
          <cell r="O110">
            <v>1</v>
          </cell>
          <cell r="S110">
            <v>235937</v>
          </cell>
          <cell r="AB110">
            <v>0</v>
          </cell>
          <cell r="AI110" t="str">
            <v>Ph??ng</v>
          </cell>
          <cell r="AK110" t="str">
            <v/>
          </cell>
        </row>
        <row r="111">
          <cell r="O111">
            <v>1</v>
          </cell>
          <cell r="S111">
            <v>227147</v>
          </cell>
          <cell r="AB111">
            <v>0</v>
          </cell>
          <cell r="AI111" t="str">
            <v>Ph??ng</v>
          </cell>
          <cell r="AK111" t="str">
            <v/>
          </cell>
        </row>
        <row r="112">
          <cell r="O112">
            <v>1</v>
          </cell>
          <cell r="S112">
            <v>218493</v>
          </cell>
          <cell r="AB112">
            <v>0</v>
          </cell>
          <cell r="AI112" t="str">
            <v>Lân</v>
          </cell>
          <cell r="AK112" t="str">
            <v/>
          </cell>
        </row>
        <row r="113">
          <cell r="N113">
            <v>1</v>
          </cell>
          <cell r="S113">
            <v>106060</v>
          </cell>
          <cell r="AB113">
            <v>-34.339999999998795</v>
          </cell>
          <cell r="AI113" t="str">
            <v>Lân</v>
          </cell>
          <cell r="AK113" t="str">
            <v/>
          </cell>
        </row>
        <row r="114">
          <cell r="N114">
            <v>1</v>
          </cell>
          <cell r="S114">
            <v>105000</v>
          </cell>
          <cell r="T114">
            <v>830</v>
          </cell>
          <cell r="AB114">
            <v>0</v>
          </cell>
          <cell r="AI114" t="str">
            <v>Ph??ng</v>
          </cell>
          <cell r="AK114" t="str">
            <v/>
          </cell>
        </row>
        <row r="115">
          <cell r="N115">
            <v>1</v>
          </cell>
          <cell r="S115">
            <v>102878</v>
          </cell>
          <cell r="T115">
            <v>1450</v>
          </cell>
          <cell r="AB115">
            <v>0</v>
          </cell>
          <cell r="AI115" t="str">
            <v>Ph??ng</v>
          </cell>
          <cell r="AK115" t="str">
            <v/>
          </cell>
        </row>
        <row r="116">
          <cell r="O116">
            <v>1</v>
          </cell>
          <cell r="S116">
            <v>222820</v>
          </cell>
          <cell r="AB116">
            <v>-215.11999999999961</v>
          </cell>
          <cell r="AI116" t="str">
            <v>Ph??ng</v>
          </cell>
          <cell r="AK116" t="str">
            <v/>
          </cell>
        </row>
        <row r="117">
          <cell r="O117">
            <v>1</v>
          </cell>
          <cell r="S117">
            <v>200000</v>
          </cell>
          <cell r="AB117">
            <v>0</v>
          </cell>
          <cell r="AI117" t="str">
            <v>Vân</v>
          </cell>
          <cell r="AK117" t="str">
            <v/>
          </cell>
        </row>
        <row r="118">
          <cell r="O118">
            <v>1</v>
          </cell>
          <cell r="S118">
            <v>184232</v>
          </cell>
          <cell r="AB118">
            <v>0</v>
          </cell>
          <cell r="AI118" t="str">
            <v>Lân</v>
          </cell>
          <cell r="AK118" t="str">
            <v/>
          </cell>
        </row>
        <row r="119">
          <cell r="O119">
            <v>1</v>
          </cell>
          <cell r="S119">
            <v>184232</v>
          </cell>
          <cell r="T119">
            <v>2963</v>
          </cell>
          <cell r="AB119">
            <v>-2.016345873837011E-2</v>
          </cell>
          <cell r="AI119" t="str">
            <v>Lân</v>
          </cell>
          <cell r="AK119" t="str">
            <v/>
          </cell>
        </row>
        <row r="120">
          <cell r="O120">
            <v>1</v>
          </cell>
          <cell r="S120">
            <v>184232</v>
          </cell>
          <cell r="AB120">
            <v>0</v>
          </cell>
          <cell r="AI120" t="str">
            <v>Lân</v>
          </cell>
          <cell r="AK120" t="str">
            <v/>
          </cell>
        </row>
        <row r="121">
          <cell r="O121">
            <v>1</v>
          </cell>
          <cell r="S121">
            <v>165000</v>
          </cell>
          <cell r="AB121">
            <v>0</v>
          </cell>
          <cell r="AI121" t="str">
            <v>Ph??ng</v>
          </cell>
          <cell r="AK121" t="str">
            <v/>
          </cell>
        </row>
        <row r="122">
          <cell r="O122">
            <v>1</v>
          </cell>
          <cell r="S122">
            <v>227147</v>
          </cell>
          <cell r="AB122">
            <v>0</v>
          </cell>
          <cell r="AI122" t="str">
            <v>Vân</v>
          </cell>
          <cell r="AK122" t="str">
            <v/>
          </cell>
        </row>
        <row r="123">
          <cell r="N123">
            <v>1</v>
          </cell>
          <cell r="S123">
            <v>100620</v>
          </cell>
          <cell r="AB123">
            <v>0</v>
          </cell>
          <cell r="AI123" t="str">
            <v>Lân</v>
          </cell>
          <cell r="AK123" t="str">
            <v/>
          </cell>
        </row>
        <row r="124">
          <cell r="O124">
            <v>1</v>
          </cell>
          <cell r="S124">
            <v>263923</v>
          </cell>
          <cell r="AB124">
            <v>0</v>
          </cell>
          <cell r="AI124" t="str">
            <v>Lân</v>
          </cell>
          <cell r="AK124" t="str">
            <v/>
          </cell>
        </row>
        <row r="125">
          <cell r="N125">
            <v>1</v>
          </cell>
          <cell r="S125">
            <v>100620</v>
          </cell>
          <cell r="AB125">
            <v>0</v>
          </cell>
          <cell r="AI125" t="str">
            <v>Ph??ng</v>
          </cell>
          <cell r="AK125" t="str">
            <v/>
          </cell>
        </row>
        <row r="126">
          <cell r="O126">
            <v>1</v>
          </cell>
          <cell r="S126">
            <v>184944</v>
          </cell>
          <cell r="AB126">
            <v>0</v>
          </cell>
          <cell r="AI126" t="str">
            <v>Lân</v>
          </cell>
          <cell r="AK126" t="str">
            <v/>
          </cell>
        </row>
        <row r="127">
          <cell r="N127">
            <v>1</v>
          </cell>
          <cell r="S127">
            <v>106060</v>
          </cell>
          <cell r="AB127">
            <v>0</v>
          </cell>
          <cell r="AI127" t="str">
            <v>Lân</v>
          </cell>
          <cell r="AK127" t="str">
            <v/>
          </cell>
        </row>
        <row r="128">
          <cell r="O128">
            <v>1</v>
          </cell>
          <cell r="S128">
            <v>178705</v>
          </cell>
          <cell r="AB128">
            <v>-0.28000000001578296</v>
          </cell>
          <cell r="AI128" t="str">
            <v>Lân</v>
          </cell>
          <cell r="AK128" t="str">
            <v/>
          </cell>
        </row>
        <row r="129">
          <cell r="O129">
            <v>1</v>
          </cell>
          <cell r="S129">
            <v>235000</v>
          </cell>
          <cell r="AB129">
            <v>0</v>
          </cell>
          <cell r="AI129" t="str">
            <v>Ph??ng</v>
          </cell>
          <cell r="AK129" t="str">
            <v/>
          </cell>
        </row>
        <row r="130">
          <cell r="O130">
            <v>1</v>
          </cell>
          <cell r="S130">
            <v>208923</v>
          </cell>
          <cell r="AB130">
            <v>0</v>
          </cell>
          <cell r="AI130" t="str">
            <v>Lân</v>
          </cell>
          <cell r="AK130" t="str">
            <v/>
          </cell>
        </row>
        <row r="131">
          <cell r="O131">
            <v>1</v>
          </cell>
          <cell r="S131">
            <v>188031</v>
          </cell>
          <cell r="AB131">
            <v>0</v>
          </cell>
          <cell r="AI131" t="str">
            <v>Ph??ng</v>
          </cell>
          <cell r="AK131" t="str">
            <v/>
          </cell>
        </row>
        <row r="132">
          <cell r="N132">
            <v>1</v>
          </cell>
          <cell r="S132">
            <v>105148</v>
          </cell>
          <cell r="AB132">
            <v>0</v>
          </cell>
          <cell r="AI132" t="str">
            <v>Vân</v>
          </cell>
          <cell r="AK132" t="str">
            <v/>
          </cell>
        </row>
        <row r="133">
          <cell r="O133">
            <v>1</v>
          </cell>
          <cell r="S133">
            <v>188031</v>
          </cell>
          <cell r="AB133">
            <v>0</v>
          </cell>
          <cell r="AI133" t="str">
            <v>Ph??ng</v>
          </cell>
          <cell r="AK133" t="str">
            <v/>
          </cell>
        </row>
        <row r="134">
          <cell r="O134">
            <v>1</v>
          </cell>
          <cell r="S134">
            <v>209840</v>
          </cell>
          <cell r="AB134">
            <v>0</v>
          </cell>
          <cell r="AI134" t="str">
            <v>Ph??ng</v>
          </cell>
          <cell r="AK134" t="str">
            <v/>
          </cell>
        </row>
        <row r="135">
          <cell r="O135">
            <v>1</v>
          </cell>
          <cell r="S135">
            <v>184232</v>
          </cell>
          <cell r="AB135">
            <v>0</v>
          </cell>
          <cell r="AI135" t="str">
            <v>Ph??ng</v>
          </cell>
          <cell r="AK135" t="str">
            <v/>
          </cell>
        </row>
        <row r="136">
          <cell r="O136">
            <v>1</v>
          </cell>
          <cell r="S136">
            <v>352625</v>
          </cell>
          <cell r="T136">
            <v>7052</v>
          </cell>
          <cell r="AB136">
            <v>0</v>
          </cell>
          <cell r="AI136" t="str">
            <v>Lân</v>
          </cell>
          <cell r="AK136" t="str">
            <v/>
          </cell>
        </row>
        <row r="137">
          <cell r="N137">
            <v>1</v>
          </cell>
          <cell r="S137">
            <v>104041</v>
          </cell>
          <cell r="AB137">
            <v>0</v>
          </cell>
          <cell r="AI137" t="str">
            <v>Lân</v>
          </cell>
          <cell r="AK137" t="str">
            <v/>
          </cell>
        </row>
        <row r="138">
          <cell r="N138">
            <v>1</v>
          </cell>
          <cell r="S138">
            <v>106060</v>
          </cell>
          <cell r="AB138">
            <v>0</v>
          </cell>
          <cell r="AI138" t="str">
            <v>Ph??ng</v>
          </cell>
          <cell r="AK138" t="str">
            <v/>
          </cell>
        </row>
        <row r="139">
          <cell r="O139">
            <v>1</v>
          </cell>
          <cell r="S139">
            <v>269850</v>
          </cell>
          <cell r="AB139">
            <v>0</v>
          </cell>
          <cell r="AI139" t="str">
            <v>Lân</v>
          </cell>
          <cell r="AK139" t="str">
            <v/>
          </cell>
        </row>
        <row r="140">
          <cell r="O140">
            <v>1</v>
          </cell>
          <cell r="S140">
            <v>180547</v>
          </cell>
          <cell r="AB140">
            <v>0</v>
          </cell>
          <cell r="AI140" t="str">
            <v>Vân</v>
          </cell>
          <cell r="AK140" t="str">
            <v/>
          </cell>
        </row>
        <row r="141">
          <cell r="O141">
            <v>1</v>
          </cell>
          <cell r="S141">
            <v>180434</v>
          </cell>
          <cell r="AB141">
            <v>0</v>
          </cell>
          <cell r="AI141" t="str">
            <v>Ph??ng</v>
          </cell>
          <cell r="AK141" t="str">
            <v/>
          </cell>
        </row>
        <row r="142">
          <cell r="O142">
            <v>1</v>
          </cell>
          <cell r="S142">
            <v>276902</v>
          </cell>
          <cell r="AB142">
            <v>0</v>
          </cell>
          <cell r="AI142" t="str">
            <v>Vân</v>
          </cell>
          <cell r="AK142" t="str">
            <v/>
          </cell>
        </row>
        <row r="143">
          <cell r="O143">
            <v>1</v>
          </cell>
          <cell r="S143">
            <v>211915</v>
          </cell>
          <cell r="AB143">
            <v>0</v>
          </cell>
          <cell r="AI143" t="str">
            <v>Ph??ng</v>
          </cell>
          <cell r="AK143" t="str">
            <v/>
          </cell>
        </row>
        <row r="144">
          <cell r="O144">
            <v>1</v>
          </cell>
          <cell r="S144">
            <v>178705</v>
          </cell>
          <cell r="T144">
            <v>2500</v>
          </cell>
          <cell r="AB144">
            <v>0</v>
          </cell>
          <cell r="AI144" t="str">
            <v>Lân</v>
          </cell>
          <cell r="AK144" t="str">
            <v/>
          </cell>
        </row>
        <row r="145">
          <cell r="O145">
            <v>1</v>
          </cell>
          <cell r="S145">
            <v>274133</v>
          </cell>
          <cell r="AB145">
            <v>0</v>
          </cell>
          <cell r="AI145" t="str">
            <v>Vân</v>
          </cell>
          <cell r="AK145" t="str">
            <v/>
          </cell>
        </row>
        <row r="146">
          <cell r="N146">
            <v>1</v>
          </cell>
          <cell r="S146">
            <v>105795</v>
          </cell>
          <cell r="AB146">
            <v>0</v>
          </cell>
          <cell r="AI146" t="str">
            <v>Lân</v>
          </cell>
          <cell r="AK146" t="str">
            <v/>
          </cell>
        </row>
        <row r="147">
          <cell r="O147">
            <v>1</v>
          </cell>
          <cell r="S147">
            <v>241684</v>
          </cell>
          <cell r="AB147">
            <v>0</v>
          </cell>
          <cell r="AI147" t="str">
            <v>Ph??ng</v>
          </cell>
          <cell r="AK147" t="str">
            <v/>
          </cell>
        </row>
        <row r="148">
          <cell r="N148">
            <v>1</v>
          </cell>
          <cell r="S148">
            <v>106060</v>
          </cell>
          <cell r="AB148">
            <v>0</v>
          </cell>
          <cell r="AI148" t="str">
            <v>Vân</v>
          </cell>
          <cell r="AK148" t="str">
            <v/>
          </cell>
        </row>
        <row r="149">
          <cell r="N149">
            <v>1</v>
          </cell>
          <cell r="S149">
            <v>115713</v>
          </cell>
          <cell r="AB149">
            <v>0</v>
          </cell>
          <cell r="AI149" t="str">
            <v>Vân</v>
          </cell>
          <cell r="AK149" t="str">
            <v/>
          </cell>
        </row>
        <row r="150">
          <cell r="N150">
            <v>1</v>
          </cell>
          <cell r="S150">
            <v>74242</v>
          </cell>
          <cell r="AB150">
            <v>-108.22000000000915</v>
          </cell>
          <cell r="AI150" t="str">
            <v>Ph??ng</v>
          </cell>
          <cell r="AK150" t="str">
            <v/>
          </cell>
        </row>
        <row r="151">
          <cell r="O151">
            <v>1</v>
          </cell>
          <cell r="S151">
            <v>209795</v>
          </cell>
          <cell r="AB151">
            <v>0</v>
          </cell>
          <cell r="AI151" t="str">
            <v>Lân</v>
          </cell>
          <cell r="AK151" t="str">
            <v/>
          </cell>
        </row>
        <row r="152">
          <cell r="O152">
            <v>1</v>
          </cell>
          <cell r="S152">
            <v>216979</v>
          </cell>
          <cell r="AB152">
            <v>0</v>
          </cell>
          <cell r="AI152" t="str">
            <v>Th?nh</v>
          </cell>
          <cell r="AK152" t="str">
            <v/>
          </cell>
        </row>
        <row r="153">
          <cell r="O153">
            <v>1</v>
          </cell>
          <cell r="S153">
            <v>203901</v>
          </cell>
          <cell r="AB153">
            <v>0</v>
          </cell>
          <cell r="AI153" t="str">
            <v>Vân</v>
          </cell>
          <cell r="AK153" t="str">
            <v/>
          </cell>
        </row>
        <row r="154">
          <cell r="O154">
            <v>1</v>
          </cell>
          <cell r="S154">
            <v>250727</v>
          </cell>
          <cell r="AB154">
            <v>0</v>
          </cell>
          <cell r="AI154" t="str">
            <v>Th?nh</v>
          </cell>
          <cell r="AK154" t="str">
            <v/>
          </cell>
        </row>
        <row r="155">
          <cell r="O155">
            <v>1</v>
          </cell>
          <cell r="S155">
            <v>173385</v>
          </cell>
          <cell r="AB155">
            <v>0</v>
          </cell>
          <cell r="AI155" t="str">
            <v>Lân</v>
          </cell>
          <cell r="AK155" t="str">
            <v/>
          </cell>
        </row>
        <row r="156">
          <cell r="N156">
            <v>1</v>
          </cell>
          <cell r="S156">
            <v>110000</v>
          </cell>
          <cell r="AB156">
            <v>0</v>
          </cell>
          <cell r="AI156" t="str">
            <v>Vân</v>
          </cell>
          <cell r="AK156" t="str">
            <v/>
          </cell>
        </row>
        <row r="157">
          <cell r="N157">
            <v>1</v>
          </cell>
          <cell r="S157">
            <v>100620</v>
          </cell>
          <cell r="AB157">
            <v>0</v>
          </cell>
          <cell r="AI157" t="str">
            <v>Ph??ng</v>
          </cell>
          <cell r="AK157" t="str">
            <v/>
          </cell>
        </row>
        <row r="158">
          <cell r="O158">
            <v>1</v>
          </cell>
          <cell r="S158">
            <v>250943</v>
          </cell>
          <cell r="AB158">
            <v>0</v>
          </cell>
          <cell r="AI158" t="str">
            <v>Lân</v>
          </cell>
          <cell r="AK158" t="str">
            <v/>
          </cell>
        </row>
        <row r="159">
          <cell r="O159">
            <v>1</v>
          </cell>
          <cell r="S159">
            <v>228445</v>
          </cell>
          <cell r="AB159">
            <v>0</v>
          </cell>
          <cell r="AI159" t="str">
            <v>Ph??ng</v>
          </cell>
          <cell r="AK159" t="str">
            <v/>
          </cell>
        </row>
        <row r="160">
          <cell r="O160">
            <v>1</v>
          </cell>
          <cell r="S160">
            <v>200356</v>
          </cell>
          <cell r="AB160">
            <v>0</v>
          </cell>
          <cell r="AI160" t="str">
            <v>Lân</v>
          </cell>
          <cell r="AK160" t="str">
            <v/>
          </cell>
        </row>
        <row r="161">
          <cell r="O161">
            <v>1</v>
          </cell>
          <cell r="S161">
            <v>253663</v>
          </cell>
          <cell r="AB161">
            <v>0</v>
          </cell>
          <cell r="AI161" t="str">
            <v>Ph??ng</v>
          </cell>
          <cell r="AK161" t="str">
            <v/>
          </cell>
        </row>
        <row r="162">
          <cell r="O162">
            <v>1</v>
          </cell>
          <cell r="S162">
            <v>215518</v>
          </cell>
          <cell r="AB162">
            <v>0</v>
          </cell>
          <cell r="AI162" t="str">
            <v>Ph??ng</v>
          </cell>
          <cell r="AK162" t="str">
            <v/>
          </cell>
        </row>
        <row r="163">
          <cell r="O163">
            <v>1</v>
          </cell>
          <cell r="S163">
            <v>215768</v>
          </cell>
          <cell r="AB163">
            <v>0</v>
          </cell>
          <cell r="AI163" t="str">
            <v>Vân</v>
          </cell>
          <cell r="AK163" t="str">
            <v/>
          </cell>
        </row>
        <row r="164">
          <cell r="P164">
            <v>1</v>
          </cell>
          <cell r="S164">
            <v>453348</v>
          </cell>
          <cell r="AB164">
            <v>0</v>
          </cell>
          <cell r="AI164" t="str">
            <v>Ph??ng</v>
          </cell>
          <cell r="AK164" t="str">
            <v/>
          </cell>
        </row>
        <row r="165">
          <cell r="N165">
            <v>1</v>
          </cell>
          <cell r="S165">
            <v>84527</v>
          </cell>
          <cell r="AB165">
            <v>0</v>
          </cell>
          <cell r="AI165" t="str">
            <v>Vân</v>
          </cell>
          <cell r="AK165" t="str">
            <v/>
          </cell>
        </row>
        <row r="166">
          <cell r="O166">
            <v>1</v>
          </cell>
          <cell r="S166">
            <v>213610</v>
          </cell>
          <cell r="AB166">
            <v>0</v>
          </cell>
          <cell r="AI166" t="str">
            <v>Th?nh</v>
          </cell>
          <cell r="AK166" t="str">
            <v/>
          </cell>
        </row>
        <row r="167">
          <cell r="O167">
            <v>1</v>
          </cell>
          <cell r="S167">
            <v>208000</v>
          </cell>
          <cell r="AB167">
            <v>0</v>
          </cell>
          <cell r="AI167" t="str">
            <v>Lân</v>
          </cell>
          <cell r="AK167" t="str">
            <v/>
          </cell>
        </row>
        <row r="168">
          <cell r="O168">
            <v>1</v>
          </cell>
          <cell r="S168">
            <v>205288</v>
          </cell>
          <cell r="AB168">
            <v>0</v>
          </cell>
          <cell r="AI168" t="str">
            <v>Th?nh</v>
          </cell>
          <cell r="AK168" t="str">
            <v/>
          </cell>
        </row>
        <row r="169">
          <cell r="O169">
            <v>1</v>
          </cell>
          <cell r="S169">
            <v>270413</v>
          </cell>
          <cell r="AB169">
            <v>0</v>
          </cell>
          <cell r="AI169" t="str">
            <v>Ph??ng</v>
          </cell>
          <cell r="AK169" t="str">
            <v/>
          </cell>
        </row>
        <row r="170">
          <cell r="O170">
            <v>1</v>
          </cell>
          <cell r="S170">
            <v>214621</v>
          </cell>
          <cell r="AB170">
            <v>0</v>
          </cell>
          <cell r="AI170" t="str">
            <v>Ph??ng</v>
          </cell>
          <cell r="AK170" t="str">
            <v/>
          </cell>
        </row>
        <row r="171">
          <cell r="N171">
            <v>1</v>
          </cell>
          <cell r="S171">
            <v>70434</v>
          </cell>
          <cell r="AB171">
            <v>0</v>
          </cell>
          <cell r="AI171" t="str">
            <v>Lân</v>
          </cell>
          <cell r="AK171" t="str">
            <v/>
          </cell>
        </row>
        <row r="172">
          <cell r="O172">
            <v>1</v>
          </cell>
          <cell r="S172">
            <v>220893</v>
          </cell>
          <cell r="AB172">
            <v>0</v>
          </cell>
          <cell r="AI172" t="str">
            <v>Ph??ng</v>
          </cell>
          <cell r="AK172" t="str">
            <v/>
          </cell>
        </row>
        <row r="173">
          <cell r="O173">
            <v>1</v>
          </cell>
          <cell r="S173">
            <v>204209</v>
          </cell>
          <cell r="AB173">
            <v>0</v>
          </cell>
          <cell r="AI173" t="str">
            <v>Lân</v>
          </cell>
          <cell r="AK173" t="str">
            <v/>
          </cell>
        </row>
        <row r="174">
          <cell r="O174">
            <v>1</v>
          </cell>
          <cell r="S174">
            <v>276902</v>
          </cell>
          <cell r="AB174">
            <v>0</v>
          </cell>
          <cell r="AI174" t="str">
            <v>Ph??ng</v>
          </cell>
          <cell r="AK174" t="str">
            <v/>
          </cell>
        </row>
        <row r="175">
          <cell r="O175">
            <v>1</v>
          </cell>
          <cell r="S175">
            <v>202283</v>
          </cell>
          <cell r="AB175">
            <v>0</v>
          </cell>
          <cell r="AI175" t="str">
            <v>Vân</v>
          </cell>
          <cell r="AK175" t="str">
            <v/>
          </cell>
        </row>
        <row r="176">
          <cell r="O176">
            <v>1</v>
          </cell>
          <cell r="S176">
            <v>213500</v>
          </cell>
          <cell r="AB176">
            <v>0</v>
          </cell>
          <cell r="AI176" t="str">
            <v>Vân</v>
          </cell>
          <cell r="AK176" t="str">
            <v/>
          </cell>
        </row>
        <row r="177">
          <cell r="O177">
            <v>1</v>
          </cell>
          <cell r="S177">
            <v>224876</v>
          </cell>
          <cell r="AB177">
            <v>0</v>
          </cell>
          <cell r="AI177" t="str">
            <v>Lân</v>
          </cell>
          <cell r="AK177" t="str">
            <v/>
          </cell>
        </row>
        <row r="178">
          <cell r="O178">
            <v>1</v>
          </cell>
          <cell r="S178">
            <v>198352</v>
          </cell>
          <cell r="AB178">
            <v>0</v>
          </cell>
          <cell r="AI178" t="str">
            <v>Lân</v>
          </cell>
          <cell r="AK178" t="str">
            <v/>
          </cell>
        </row>
        <row r="179">
          <cell r="O179">
            <v>1</v>
          </cell>
          <cell r="S179">
            <v>227147</v>
          </cell>
          <cell r="AB179">
            <v>0</v>
          </cell>
          <cell r="AI179" t="str">
            <v>Ph??ng</v>
          </cell>
          <cell r="AK179" t="str">
            <v/>
          </cell>
        </row>
        <row r="180">
          <cell r="O180">
            <v>1</v>
          </cell>
          <cell r="S180">
            <v>274132</v>
          </cell>
          <cell r="AB180">
            <v>-2.0000000000138662</v>
          </cell>
          <cell r="AI180" t="str">
            <v>Vân</v>
          </cell>
          <cell r="AK180" t="str">
            <v/>
          </cell>
        </row>
        <row r="181">
          <cell r="O181">
            <v>1</v>
          </cell>
          <cell r="S181">
            <v>221239</v>
          </cell>
          <cell r="AB181">
            <v>0</v>
          </cell>
          <cell r="AI181" t="str">
            <v>Vân</v>
          </cell>
          <cell r="AK181" t="str">
            <v/>
          </cell>
        </row>
        <row r="182">
          <cell r="O182">
            <v>1</v>
          </cell>
          <cell r="S182">
            <v>199161</v>
          </cell>
          <cell r="AB182">
            <v>0</v>
          </cell>
          <cell r="AI182" t="str">
            <v>Vân</v>
          </cell>
          <cell r="AK182" t="str">
            <v/>
          </cell>
        </row>
        <row r="183">
          <cell r="O183">
            <v>1</v>
          </cell>
          <cell r="S183">
            <v>263923</v>
          </cell>
          <cell r="AB183">
            <v>0</v>
          </cell>
          <cell r="AI183" t="str">
            <v>Vân</v>
          </cell>
          <cell r="AK183" t="str">
            <v/>
          </cell>
        </row>
        <row r="184">
          <cell r="O184">
            <v>1</v>
          </cell>
          <cell r="S184">
            <v>201193</v>
          </cell>
          <cell r="AB184">
            <v>0</v>
          </cell>
          <cell r="AI184" t="str">
            <v>Lân</v>
          </cell>
          <cell r="AK184" t="str">
            <v/>
          </cell>
        </row>
        <row r="185">
          <cell r="O185">
            <v>1</v>
          </cell>
          <cell r="S185">
            <v>242219</v>
          </cell>
          <cell r="AB185">
            <v>0</v>
          </cell>
          <cell r="AI185" t="str">
            <v>Ph??ng</v>
          </cell>
          <cell r="AK185" t="str">
            <v/>
          </cell>
        </row>
        <row r="186">
          <cell r="O186">
            <v>1</v>
          </cell>
          <cell r="S186">
            <v>246616</v>
          </cell>
          <cell r="AB186">
            <v>8.3182647872348525E-4</v>
          </cell>
          <cell r="AI186" t="str">
            <v>Ph??ng</v>
          </cell>
          <cell r="AK186" t="str">
            <v/>
          </cell>
        </row>
        <row r="187">
          <cell r="O187">
            <v>1</v>
          </cell>
          <cell r="S187">
            <v>204954</v>
          </cell>
          <cell r="AB187">
            <v>0</v>
          </cell>
          <cell r="AI187" t="str">
            <v>Th?nh</v>
          </cell>
          <cell r="AK187" t="str">
            <v/>
          </cell>
        </row>
        <row r="188">
          <cell r="O188">
            <v>1</v>
          </cell>
          <cell r="S188">
            <v>203225</v>
          </cell>
          <cell r="AB188">
            <v>321703.94</v>
          </cell>
          <cell r="AI188" t="str">
            <v>Ph??ng</v>
          </cell>
          <cell r="AK188" t="str">
            <v/>
          </cell>
        </row>
        <row r="189">
          <cell r="O189">
            <v>1</v>
          </cell>
          <cell r="S189">
            <v>208923</v>
          </cell>
          <cell r="AB189">
            <v>-13.309999999997672</v>
          </cell>
          <cell r="AI189" t="str">
            <v>Lân</v>
          </cell>
          <cell r="AK189" t="str">
            <v/>
          </cell>
        </row>
        <row r="190">
          <cell r="O190">
            <v>1</v>
          </cell>
          <cell r="S190">
            <v>199427</v>
          </cell>
          <cell r="AB190">
            <v>0</v>
          </cell>
          <cell r="AI190" t="str">
            <v>Ph??ng</v>
          </cell>
          <cell r="AK190" t="str">
            <v/>
          </cell>
        </row>
        <row r="191">
          <cell r="P191">
            <v>1</v>
          </cell>
          <cell r="S191">
            <v>594592</v>
          </cell>
          <cell r="AB191">
            <v>0</v>
          </cell>
          <cell r="AI191" t="str">
            <v>Lân</v>
          </cell>
          <cell r="AK191" t="str">
            <v/>
          </cell>
        </row>
        <row r="192">
          <cell r="N192">
            <v>1</v>
          </cell>
          <cell r="S192">
            <v>106060</v>
          </cell>
          <cell r="AB192">
            <v>0</v>
          </cell>
          <cell r="AI192" t="str">
            <v>Vân</v>
          </cell>
          <cell r="AK192" t="str">
            <v/>
          </cell>
        </row>
        <row r="193">
          <cell r="O193">
            <v>1</v>
          </cell>
          <cell r="S193">
            <v>196446</v>
          </cell>
          <cell r="AB193">
            <v>0</v>
          </cell>
          <cell r="AI193" t="str">
            <v>Lân</v>
          </cell>
          <cell r="AK193" t="str">
            <v/>
          </cell>
        </row>
        <row r="194">
          <cell r="O194">
            <v>1</v>
          </cell>
          <cell r="S194">
            <v>206833</v>
          </cell>
          <cell r="AB194">
            <v>0</v>
          </cell>
          <cell r="AI194" t="str">
            <v>Ph??ng</v>
          </cell>
          <cell r="AK194" t="str">
            <v/>
          </cell>
        </row>
        <row r="195">
          <cell r="O195">
            <v>1</v>
          </cell>
          <cell r="S195">
            <v>220319</v>
          </cell>
          <cell r="AB195">
            <v>0</v>
          </cell>
          <cell r="AI195" t="str">
            <v>Vân</v>
          </cell>
          <cell r="AK195" t="str">
            <v/>
          </cell>
        </row>
        <row r="196">
          <cell r="O196">
            <v>1</v>
          </cell>
          <cell r="S196">
            <v>214355</v>
          </cell>
          <cell r="AB196">
            <v>-143.11999999999799</v>
          </cell>
          <cell r="AI196" t="str">
            <v>Th?nh</v>
          </cell>
          <cell r="AK196" t="str">
            <v/>
          </cell>
        </row>
        <row r="197">
          <cell r="N197">
            <v>1</v>
          </cell>
          <cell r="S197">
            <v>100620</v>
          </cell>
          <cell r="AB197">
            <v>-20.039999999997576</v>
          </cell>
          <cell r="AI197" t="str">
            <v>Ph??ng</v>
          </cell>
          <cell r="AK197" t="str">
            <v/>
          </cell>
        </row>
        <row r="198">
          <cell r="O198">
            <v>1</v>
          </cell>
          <cell r="S198">
            <v>214167</v>
          </cell>
          <cell r="AB198">
            <v>0</v>
          </cell>
          <cell r="AI198" t="str">
            <v>Vân</v>
          </cell>
          <cell r="AK198" t="str">
            <v/>
          </cell>
        </row>
        <row r="199">
          <cell r="P199">
            <v>1</v>
          </cell>
          <cell r="S199">
            <v>611836</v>
          </cell>
          <cell r="AB199">
            <v>0</v>
          </cell>
          <cell r="AI199" t="str">
            <v>Vân</v>
          </cell>
          <cell r="AK199" t="str">
            <v/>
          </cell>
        </row>
        <row r="200">
          <cell r="P200">
            <v>1</v>
          </cell>
          <cell r="S200">
            <v>523617</v>
          </cell>
          <cell r="AB200">
            <v>0</v>
          </cell>
          <cell r="AI200" t="str">
            <v>Lân</v>
          </cell>
          <cell r="AK200" t="str">
            <v/>
          </cell>
        </row>
        <row r="201">
          <cell r="P201">
            <v>1</v>
          </cell>
          <cell r="S201">
            <v>523617</v>
          </cell>
          <cell r="AB201">
            <v>0</v>
          </cell>
          <cell r="AI201" t="str">
            <v>Lân</v>
          </cell>
          <cell r="AK201" t="str">
            <v/>
          </cell>
        </row>
        <row r="202">
          <cell r="O202">
            <v>1</v>
          </cell>
          <cell r="S202">
            <v>209840</v>
          </cell>
          <cell r="AB202">
            <v>0</v>
          </cell>
          <cell r="AI202" t="str">
            <v>Ph??ng</v>
          </cell>
          <cell r="AK202" t="str">
            <v/>
          </cell>
        </row>
        <row r="203">
          <cell r="O203">
            <v>1</v>
          </cell>
          <cell r="S203">
            <v>313495</v>
          </cell>
          <cell r="AB203">
            <v>0</v>
          </cell>
          <cell r="AI203" t="str">
            <v>Lân</v>
          </cell>
          <cell r="AK203" t="str">
            <v/>
          </cell>
        </row>
        <row r="204">
          <cell r="N204">
            <v>1</v>
          </cell>
          <cell r="S204">
            <v>68000</v>
          </cell>
          <cell r="AB204">
            <v>0</v>
          </cell>
          <cell r="AI204" t="str">
            <v>Vân</v>
          </cell>
          <cell r="AK204" t="str">
            <v/>
          </cell>
        </row>
        <row r="205">
          <cell r="O205">
            <v>1</v>
          </cell>
          <cell r="S205">
            <v>250708</v>
          </cell>
          <cell r="AB205">
            <v>19.020000000015926</v>
          </cell>
          <cell r="AI205" t="str">
            <v>Lân</v>
          </cell>
          <cell r="AK205" t="str">
            <v/>
          </cell>
        </row>
        <row r="206">
          <cell r="O206">
            <v>1</v>
          </cell>
          <cell r="S206">
            <v>224117</v>
          </cell>
          <cell r="AB206">
            <v>4.4600000000328892</v>
          </cell>
          <cell r="AI206" t="str">
            <v>Th?nh</v>
          </cell>
          <cell r="AK206" t="str">
            <v/>
          </cell>
        </row>
        <row r="207">
          <cell r="O207">
            <v>1</v>
          </cell>
          <cell r="S207">
            <v>276275</v>
          </cell>
          <cell r="AB207">
            <v>0</v>
          </cell>
          <cell r="AI207" t="str">
            <v>Th?nh</v>
          </cell>
          <cell r="AK207" t="str">
            <v/>
          </cell>
        </row>
        <row r="208">
          <cell r="O208">
            <v>1</v>
          </cell>
          <cell r="S208">
            <v>115383</v>
          </cell>
          <cell r="AB208">
            <v>0</v>
          </cell>
          <cell r="AI208" t="str">
            <v>Vân</v>
          </cell>
          <cell r="AK208" t="str">
            <v/>
          </cell>
        </row>
        <row r="209">
          <cell r="O209">
            <v>1</v>
          </cell>
          <cell r="S209">
            <v>248201</v>
          </cell>
          <cell r="AB209">
            <v>0</v>
          </cell>
          <cell r="AI209" t="str">
            <v>Vân</v>
          </cell>
          <cell r="AK209" t="str">
            <v/>
          </cell>
        </row>
        <row r="210">
          <cell r="O210">
            <v>1</v>
          </cell>
          <cell r="S210">
            <v>296372</v>
          </cell>
          <cell r="AB210">
            <v>0</v>
          </cell>
          <cell r="AI210" t="str">
            <v>Lân</v>
          </cell>
          <cell r="AK210" t="str">
            <v/>
          </cell>
        </row>
        <row r="211">
          <cell r="O211">
            <v>1</v>
          </cell>
          <cell r="S211">
            <v>248200.92</v>
          </cell>
          <cell r="AB211">
            <v>0</v>
          </cell>
          <cell r="AI211" t="str">
            <v>Lân</v>
          </cell>
          <cell r="AK211" t="str">
            <v/>
          </cell>
        </row>
        <row r="212">
          <cell r="O212">
            <v>1</v>
          </cell>
          <cell r="S212">
            <v>217117</v>
          </cell>
          <cell r="AB212">
            <v>0</v>
          </cell>
          <cell r="AI212" t="str">
            <v>Vân</v>
          </cell>
          <cell r="AK212" t="str">
            <v/>
          </cell>
        </row>
        <row r="213">
          <cell r="O213">
            <v>1</v>
          </cell>
          <cell r="S213">
            <v>257716</v>
          </cell>
          <cell r="AB213">
            <v>0.62000000000600952</v>
          </cell>
          <cell r="AI213" t="str">
            <v>Vân</v>
          </cell>
          <cell r="AK213" t="str">
            <v/>
          </cell>
        </row>
        <row r="214">
          <cell r="O214">
            <v>1</v>
          </cell>
          <cell r="S214">
            <v>269244</v>
          </cell>
          <cell r="AB214">
            <v>0</v>
          </cell>
          <cell r="AI214" t="str">
            <v>Vân</v>
          </cell>
          <cell r="AK214" t="str">
            <v/>
          </cell>
        </row>
        <row r="215">
          <cell r="O215">
            <v>1</v>
          </cell>
          <cell r="S215">
            <v>262004</v>
          </cell>
          <cell r="AB215">
            <v>0</v>
          </cell>
          <cell r="AI215" t="str">
            <v>Lân</v>
          </cell>
          <cell r="AK215" t="str">
            <v/>
          </cell>
        </row>
        <row r="216">
          <cell r="O216">
            <v>1</v>
          </cell>
          <cell r="S216">
            <v>325325</v>
          </cell>
          <cell r="AB216">
            <v>-7.9999999945983946E-2</v>
          </cell>
          <cell r="AI216" t="str">
            <v>Ph??ng</v>
          </cell>
          <cell r="AK216" t="str">
            <v/>
          </cell>
        </row>
        <row r="217">
          <cell r="N217">
            <v>1</v>
          </cell>
          <cell r="S217">
            <v>110832.7</v>
          </cell>
          <cell r="AB217">
            <v>-0.60000000000899356</v>
          </cell>
          <cell r="AI217" t="str">
            <v>Vân</v>
          </cell>
          <cell r="AK217" t="str">
            <v/>
          </cell>
        </row>
        <row r="218">
          <cell r="O218">
            <v>1</v>
          </cell>
          <cell r="S218">
            <v>232307</v>
          </cell>
          <cell r="AB218">
            <v>0</v>
          </cell>
          <cell r="AI218" t="str">
            <v>Lân</v>
          </cell>
          <cell r="AK218" t="str">
            <v/>
          </cell>
        </row>
        <row r="219">
          <cell r="O219">
            <v>1</v>
          </cell>
          <cell r="S219">
            <v>248201</v>
          </cell>
          <cell r="AB219">
            <v>-120.00000000002383</v>
          </cell>
          <cell r="AI219" t="str">
            <v>Ph??ng</v>
          </cell>
          <cell r="AK219" t="str">
            <v/>
          </cell>
        </row>
        <row r="220">
          <cell r="O220">
            <v>1</v>
          </cell>
          <cell r="S220">
            <v>315842</v>
          </cell>
          <cell r="AB220">
            <v>0</v>
          </cell>
          <cell r="AI220" t="str">
            <v>Lân</v>
          </cell>
          <cell r="AK220" t="str">
            <v/>
          </cell>
        </row>
        <row r="221">
          <cell r="N221">
            <v>1</v>
          </cell>
          <cell r="S221">
            <v>83464</v>
          </cell>
          <cell r="AB221">
            <v>-1.9999999983319583E-2</v>
          </cell>
          <cell r="AI221" t="str">
            <v>Lân</v>
          </cell>
          <cell r="AK221" t="str">
            <v/>
          </cell>
        </row>
        <row r="222">
          <cell r="O222">
            <v>1</v>
          </cell>
          <cell r="S222">
            <v>285084</v>
          </cell>
          <cell r="AB222">
            <v>2.0000000030969467E-2</v>
          </cell>
          <cell r="AI222" t="str">
            <v>Lân</v>
          </cell>
          <cell r="AK222" t="str">
            <v/>
          </cell>
        </row>
        <row r="223">
          <cell r="O223">
            <v>1</v>
          </cell>
          <cell r="S223">
            <v>309352</v>
          </cell>
          <cell r="AB223">
            <v>-61.139999999985498</v>
          </cell>
          <cell r="AI223" t="str">
            <v>Lân</v>
          </cell>
          <cell r="AK223" t="str">
            <v/>
          </cell>
        </row>
        <row r="224">
          <cell r="O224">
            <v>1</v>
          </cell>
          <cell r="S224">
            <v>241211</v>
          </cell>
          <cell r="AB224">
            <v>0</v>
          </cell>
          <cell r="AI224" t="str">
            <v>Ph??ng</v>
          </cell>
          <cell r="AK224" t="str">
            <v/>
          </cell>
        </row>
        <row r="225">
          <cell r="O225">
            <v>1</v>
          </cell>
          <cell r="S225">
            <v>220892</v>
          </cell>
          <cell r="AB225">
            <v>0</v>
          </cell>
          <cell r="AI225" t="str">
            <v>Vân</v>
          </cell>
          <cell r="AK225" t="str">
            <v/>
          </cell>
        </row>
        <row r="226">
          <cell r="O226">
            <v>1</v>
          </cell>
          <cell r="S226">
            <v>219635</v>
          </cell>
          <cell r="AB226">
            <v>0</v>
          </cell>
          <cell r="AI226" t="str">
            <v>Lân</v>
          </cell>
          <cell r="AK226" t="str">
            <v/>
          </cell>
        </row>
        <row r="227">
          <cell r="O227">
            <v>1</v>
          </cell>
          <cell r="S227">
            <v>241211</v>
          </cell>
          <cell r="AB227">
            <v>0</v>
          </cell>
          <cell r="AI227" t="str">
            <v>Lân</v>
          </cell>
          <cell r="AK227" t="str">
            <v/>
          </cell>
        </row>
        <row r="228">
          <cell r="O228">
            <v>1</v>
          </cell>
          <cell r="S228">
            <v>261759</v>
          </cell>
          <cell r="AB228">
            <v>0</v>
          </cell>
          <cell r="AI228" t="str">
            <v>Lân</v>
          </cell>
          <cell r="AK228" t="str">
            <v/>
          </cell>
        </row>
        <row r="229">
          <cell r="O229">
            <v>1</v>
          </cell>
          <cell r="S229">
            <v>241211</v>
          </cell>
          <cell r="AB229">
            <v>0</v>
          </cell>
          <cell r="AI229" t="str">
            <v>Vân</v>
          </cell>
          <cell r="AK229" t="str">
            <v/>
          </cell>
        </row>
        <row r="230">
          <cell r="O230">
            <v>1</v>
          </cell>
          <cell r="S230">
            <v>248200</v>
          </cell>
          <cell r="AB230">
            <v>0</v>
          </cell>
          <cell r="AI230" t="str">
            <v>Lân</v>
          </cell>
          <cell r="AK230" t="str">
            <v/>
          </cell>
        </row>
        <row r="231">
          <cell r="O231">
            <v>1</v>
          </cell>
          <cell r="S231">
            <v>246909</v>
          </cell>
          <cell r="AB231">
            <v>0</v>
          </cell>
          <cell r="AI231" t="str">
            <v>Vân</v>
          </cell>
          <cell r="AK231" t="str">
            <v/>
          </cell>
        </row>
        <row r="232">
          <cell r="O232">
            <v>1</v>
          </cell>
          <cell r="S232">
            <v>254086</v>
          </cell>
          <cell r="AB232">
            <v>0</v>
          </cell>
          <cell r="AI232" t="str">
            <v>Th?nh</v>
          </cell>
          <cell r="AK232" t="str">
            <v/>
          </cell>
        </row>
        <row r="233">
          <cell r="O233">
            <v>1</v>
          </cell>
          <cell r="S233">
            <v>248200</v>
          </cell>
          <cell r="AB233">
            <v>0</v>
          </cell>
          <cell r="AI233" t="str">
            <v>Lân</v>
          </cell>
          <cell r="AK233" t="str">
            <v/>
          </cell>
        </row>
        <row r="234">
          <cell r="N234">
            <v>1</v>
          </cell>
          <cell r="S234">
            <v>105148</v>
          </cell>
          <cell r="AB234">
            <v>0</v>
          </cell>
          <cell r="AI234" t="str">
            <v>Vân</v>
          </cell>
          <cell r="AK234" t="str">
            <v/>
          </cell>
        </row>
        <row r="235">
          <cell r="O235">
            <v>1</v>
          </cell>
          <cell r="S235">
            <v>272567</v>
          </cell>
          <cell r="AB235">
            <v>-53.079999999974561</v>
          </cell>
          <cell r="AI235" t="str">
            <v>Vân</v>
          </cell>
          <cell r="AK235" t="str">
            <v/>
          </cell>
        </row>
        <row r="236">
          <cell r="O236">
            <v>1</v>
          </cell>
          <cell r="S236">
            <v>283196</v>
          </cell>
          <cell r="AB236">
            <v>0</v>
          </cell>
          <cell r="AI236" t="str">
            <v>Vân</v>
          </cell>
          <cell r="AK236" t="str">
            <v/>
          </cell>
        </row>
        <row r="237">
          <cell r="O237">
            <v>1</v>
          </cell>
          <cell r="S237">
            <v>283196</v>
          </cell>
          <cell r="AB237">
            <v>-795.87999999998897</v>
          </cell>
          <cell r="AI237" t="str">
            <v>Vân</v>
          </cell>
          <cell r="AK237" t="str">
            <v/>
          </cell>
        </row>
        <row r="238">
          <cell r="O238">
            <v>1</v>
          </cell>
          <cell r="S238">
            <v>263923</v>
          </cell>
          <cell r="AB238">
            <v>0.1800000000530686</v>
          </cell>
          <cell r="AI238" t="str">
            <v>Ph??ng</v>
          </cell>
          <cell r="AK238" t="str">
            <v/>
          </cell>
        </row>
        <row r="239">
          <cell r="N239">
            <v>1</v>
          </cell>
          <cell r="S239">
            <v>92721</v>
          </cell>
          <cell r="AB239">
            <v>0</v>
          </cell>
          <cell r="AI239" t="str">
            <v>Vân</v>
          </cell>
          <cell r="AK239" t="str">
            <v/>
          </cell>
        </row>
        <row r="240">
          <cell r="O240">
            <v>1</v>
          </cell>
          <cell r="S240">
            <v>210595</v>
          </cell>
          <cell r="AB240">
            <v>0</v>
          </cell>
          <cell r="AI240" t="str">
            <v>Vân</v>
          </cell>
          <cell r="AK240" t="str">
            <v/>
          </cell>
        </row>
        <row r="241">
          <cell r="O241">
            <v>1</v>
          </cell>
          <cell r="S241">
            <v>169917</v>
          </cell>
          <cell r="AB241">
            <v>0</v>
          </cell>
          <cell r="AI241" t="str">
            <v>Lân</v>
          </cell>
          <cell r="AK241" t="str">
            <v/>
          </cell>
        </row>
        <row r="242">
          <cell r="O242">
            <v>1</v>
          </cell>
          <cell r="S242">
            <v>221056</v>
          </cell>
          <cell r="AB242">
            <v>0</v>
          </cell>
          <cell r="AI242" t="str">
            <v>Ph??ng</v>
          </cell>
          <cell r="AK242" t="str">
            <v/>
          </cell>
        </row>
        <row r="243">
          <cell r="O243">
            <v>1</v>
          </cell>
          <cell r="S243">
            <v>180434</v>
          </cell>
          <cell r="AB243">
            <v>0</v>
          </cell>
          <cell r="AI243" t="str">
            <v>Vân</v>
          </cell>
          <cell r="AK243" t="str">
            <v/>
          </cell>
        </row>
        <row r="244">
          <cell r="O244">
            <v>1</v>
          </cell>
          <cell r="S244">
            <v>322320</v>
          </cell>
          <cell r="AB244">
            <v>0</v>
          </cell>
          <cell r="AI244" t="str">
            <v>Lân</v>
          </cell>
          <cell r="AK244" t="str">
            <v/>
          </cell>
        </row>
        <row r="245">
          <cell r="O245">
            <v>1</v>
          </cell>
          <cell r="S245">
            <v>240812</v>
          </cell>
          <cell r="AB245">
            <v>0</v>
          </cell>
          <cell r="AI245" t="str">
            <v>Vân</v>
          </cell>
          <cell r="AK245" t="str">
            <v/>
          </cell>
        </row>
        <row r="246">
          <cell r="O246">
            <v>1</v>
          </cell>
          <cell r="S246">
            <v>237119</v>
          </cell>
          <cell r="AB246">
            <v>0</v>
          </cell>
          <cell r="AI246" t="str">
            <v>Vân</v>
          </cell>
          <cell r="AK246" t="str">
            <v/>
          </cell>
        </row>
        <row r="247">
          <cell r="O247">
            <v>1</v>
          </cell>
          <cell r="S247">
            <v>224117</v>
          </cell>
          <cell r="AB247">
            <v>0</v>
          </cell>
          <cell r="AI247" t="str">
            <v>Vân</v>
          </cell>
          <cell r="AK247" t="str">
            <v/>
          </cell>
        </row>
        <row r="248">
          <cell r="O248">
            <v>1</v>
          </cell>
          <cell r="S248">
            <v>208923</v>
          </cell>
          <cell r="AB248">
            <v>0</v>
          </cell>
          <cell r="AI248" t="str">
            <v>ph??ng</v>
          </cell>
          <cell r="AK248" t="str">
            <v/>
          </cell>
        </row>
        <row r="249">
          <cell r="O249">
            <v>1</v>
          </cell>
          <cell r="S249">
            <v>221056</v>
          </cell>
          <cell r="AB249">
            <v>0</v>
          </cell>
          <cell r="AI249" t="str">
            <v>ph??ng</v>
          </cell>
          <cell r="AK249" t="str">
            <v/>
          </cell>
        </row>
        <row r="250">
          <cell r="N250">
            <v>1</v>
          </cell>
          <cell r="S250">
            <v>87690</v>
          </cell>
          <cell r="AB250">
            <v>1.9999999987502681E-2</v>
          </cell>
          <cell r="AI250" t="str">
            <v>lân</v>
          </cell>
          <cell r="AK250" t="str">
            <v/>
          </cell>
        </row>
        <row r="251">
          <cell r="O251">
            <v>1</v>
          </cell>
          <cell r="S251">
            <v>294014</v>
          </cell>
          <cell r="AB251">
            <v>0</v>
          </cell>
          <cell r="AI251" t="str">
            <v>Ph??ng</v>
          </cell>
          <cell r="AK251" t="str">
            <v/>
          </cell>
        </row>
        <row r="252">
          <cell r="O252">
            <v>1</v>
          </cell>
          <cell r="S252">
            <v>363434</v>
          </cell>
          <cell r="AB252">
            <v>0</v>
          </cell>
          <cell r="AI252" t="str">
            <v>vân</v>
          </cell>
          <cell r="AK252" t="str">
            <v/>
          </cell>
        </row>
        <row r="253">
          <cell r="O253">
            <v>1</v>
          </cell>
          <cell r="S253">
            <v>308240</v>
          </cell>
          <cell r="AB253">
            <v>0</v>
          </cell>
          <cell r="AI253" t="str">
            <v>Vân</v>
          </cell>
          <cell r="AK253" t="str">
            <v/>
          </cell>
        </row>
        <row r="254">
          <cell r="O254">
            <v>1</v>
          </cell>
          <cell r="S254">
            <v>292828</v>
          </cell>
          <cell r="AB254">
            <v>0</v>
          </cell>
          <cell r="AI254" t="str">
            <v>th?nh</v>
          </cell>
          <cell r="AK254" t="str">
            <v/>
          </cell>
        </row>
        <row r="255">
          <cell r="N255">
            <v>1</v>
          </cell>
          <cell r="S255">
            <v>71692</v>
          </cell>
          <cell r="AB255">
            <v>0</v>
          </cell>
          <cell r="AI255" t="str">
            <v>Th?nh</v>
          </cell>
          <cell r="AK255" t="str">
            <v/>
          </cell>
        </row>
        <row r="256">
          <cell r="O256">
            <v>1</v>
          </cell>
          <cell r="S256">
            <v>288032</v>
          </cell>
          <cell r="AB256">
            <v>0</v>
          </cell>
          <cell r="AI256" t="str">
            <v>Ph??ng</v>
          </cell>
          <cell r="AK256" t="str">
            <v/>
          </cell>
        </row>
        <row r="257">
          <cell r="O257">
            <v>1</v>
          </cell>
          <cell r="S257">
            <v>227916</v>
          </cell>
          <cell r="AB257">
            <v>0</v>
          </cell>
          <cell r="AI257" t="str">
            <v>Vân</v>
          </cell>
          <cell r="AK257" t="str">
            <v/>
          </cell>
        </row>
        <row r="258">
          <cell r="O258">
            <v>1</v>
          </cell>
          <cell r="S258">
            <v>277416</v>
          </cell>
          <cell r="AB258">
            <v>2.660098485648632E-3</v>
          </cell>
          <cell r="AI258" t="str">
            <v>ph??ng</v>
          </cell>
          <cell r="AK258" t="str">
            <v/>
          </cell>
        </row>
        <row r="259">
          <cell r="N259">
            <v>1</v>
          </cell>
          <cell r="S259">
            <v>78490</v>
          </cell>
          <cell r="AB259">
            <v>-1.9999999996487716E-2</v>
          </cell>
          <cell r="AI259" t="str">
            <v>Th?nh</v>
          </cell>
          <cell r="AK259" t="str">
            <v/>
          </cell>
        </row>
        <row r="260">
          <cell r="O260">
            <v>1</v>
          </cell>
          <cell r="S260">
            <v>209840</v>
          </cell>
          <cell r="AB260">
            <v>0</v>
          </cell>
          <cell r="AI260" t="str">
            <v>lân</v>
          </cell>
          <cell r="AK260" t="str">
            <v/>
          </cell>
        </row>
        <row r="261">
          <cell r="O261">
            <v>1</v>
          </cell>
          <cell r="S261">
            <v>215229</v>
          </cell>
          <cell r="AB261">
            <v>-0.11999999999165722</v>
          </cell>
          <cell r="AI261" t="str">
            <v>Vân</v>
          </cell>
          <cell r="AK261" t="str">
            <v/>
          </cell>
        </row>
        <row r="262">
          <cell r="O262">
            <v>1</v>
          </cell>
          <cell r="S262">
            <v>248519</v>
          </cell>
          <cell r="AB262">
            <v>0</v>
          </cell>
          <cell r="AI262" t="str">
            <v>Th?nh</v>
          </cell>
          <cell r="AK262" t="str">
            <v/>
          </cell>
        </row>
        <row r="263">
          <cell r="N263">
            <v>1</v>
          </cell>
          <cell r="S263">
            <v>106060</v>
          </cell>
          <cell r="AB263">
            <v>5.9999999998843645E-2</v>
          </cell>
          <cell r="AI263" t="str">
            <v>Lân</v>
          </cell>
          <cell r="AK263" t="str">
            <v/>
          </cell>
        </row>
        <row r="264">
          <cell r="O264">
            <v>1</v>
          </cell>
          <cell r="S264">
            <v>523250</v>
          </cell>
          <cell r="AB264">
            <v>0</v>
          </cell>
          <cell r="AI264" t="str">
            <v>Th?nh</v>
          </cell>
          <cell r="AK264" t="str">
            <v/>
          </cell>
        </row>
        <row r="265">
          <cell r="O265">
            <v>0</v>
          </cell>
          <cell r="P265">
            <v>1</v>
          </cell>
          <cell r="S265">
            <v>533988</v>
          </cell>
          <cell r="AB265">
            <v>0</v>
          </cell>
          <cell r="AI265" t="str">
            <v>Th?nh</v>
          </cell>
          <cell r="AK265" t="str">
            <v/>
          </cell>
        </row>
        <row r="266">
          <cell r="O266">
            <v>1</v>
          </cell>
          <cell r="S266">
            <v>300089</v>
          </cell>
          <cell r="AB266">
            <v>0</v>
          </cell>
          <cell r="AI266" t="str">
            <v>Vân</v>
          </cell>
          <cell r="AK266" t="str">
            <v/>
          </cell>
        </row>
        <row r="267">
          <cell r="O267">
            <v>1</v>
          </cell>
          <cell r="S267">
            <v>227147</v>
          </cell>
          <cell r="AB267">
            <v>0</v>
          </cell>
          <cell r="AI267" t="str">
            <v>Lân</v>
          </cell>
          <cell r="AK267" t="str">
            <v/>
          </cell>
        </row>
        <row r="268">
          <cell r="O268">
            <v>1</v>
          </cell>
          <cell r="S268">
            <v>107618</v>
          </cell>
          <cell r="AB268">
            <v>0</v>
          </cell>
          <cell r="AI268" t="str">
            <v>Lân</v>
          </cell>
          <cell r="AK268" t="str">
            <v/>
          </cell>
        </row>
        <row r="269">
          <cell r="O269">
            <v>1</v>
          </cell>
          <cell r="S269">
            <v>222218</v>
          </cell>
          <cell r="AB269">
            <v>0</v>
          </cell>
          <cell r="AI269" t="str">
            <v>Vân</v>
          </cell>
          <cell r="AK269" t="str">
            <v/>
          </cell>
        </row>
        <row r="270">
          <cell r="O270">
            <v>1</v>
          </cell>
          <cell r="S270">
            <v>230776</v>
          </cell>
          <cell r="AB270">
            <v>0</v>
          </cell>
          <cell r="AI270" t="str">
            <v>Lân</v>
          </cell>
          <cell r="AK270" t="str">
            <v/>
          </cell>
        </row>
        <row r="271">
          <cell r="N271">
            <v>1</v>
          </cell>
          <cell r="S271">
            <v>95589</v>
          </cell>
          <cell r="AB271">
            <v>0</v>
          </cell>
          <cell r="AI271" t="str">
            <v>Ph??ng</v>
          </cell>
          <cell r="AK271" t="str">
            <v/>
          </cell>
        </row>
        <row r="272">
          <cell r="P272">
            <v>1</v>
          </cell>
          <cell r="S272">
            <v>617496</v>
          </cell>
          <cell r="AB272">
            <v>-411.10000000002731</v>
          </cell>
          <cell r="AI272" t="str">
            <v>Vân</v>
          </cell>
          <cell r="AK272" t="str">
            <v/>
          </cell>
        </row>
        <row r="273">
          <cell r="N273">
            <v>1</v>
          </cell>
          <cell r="S273">
            <v>100620</v>
          </cell>
          <cell r="AB273">
            <v>0</v>
          </cell>
          <cell r="AI273" t="str">
            <v>Ph??ng</v>
          </cell>
          <cell r="AK273" t="str">
            <v/>
          </cell>
        </row>
        <row r="274">
          <cell r="O274">
            <v>1</v>
          </cell>
          <cell r="S274">
            <v>265857</v>
          </cell>
          <cell r="AB274">
            <v>0</v>
          </cell>
          <cell r="AI274" t="str">
            <v>Ph??ng</v>
          </cell>
          <cell r="AK274" t="str">
            <v/>
          </cell>
        </row>
        <row r="275">
          <cell r="O275">
            <v>1</v>
          </cell>
          <cell r="S275">
            <v>206834</v>
          </cell>
          <cell r="AB275">
            <v>0</v>
          </cell>
          <cell r="AI275" t="str">
            <v>Lân</v>
          </cell>
          <cell r="AK275" t="str">
            <v/>
          </cell>
        </row>
        <row r="276">
          <cell r="O276">
            <v>1</v>
          </cell>
          <cell r="S276">
            <v>218116</v>
          </cell>
          <cell r="AB276">
            <v>0</v>
          </cell>
          <cell r="AI276" t="str">
            <v>Vân</v>
          </cell>
          <cell r="AK276" t="str">
            <v/>
          </cell>
        </row>
        <row r="277">
          <cell r="N277">
            <v>1</v>
          </cell>
          <cell r="S277">
            <v>107832</v>
          </cell>
          <cell r="AB277">
            <v>-4.0000000017517578E-2</v>
          </cell>
          <cell r="AI277" t="str">
            <v>Ph??ng</v>
          </cell>
          <cell r="AK277" t="str">
            <v/>
          </cell>
        </row>
        <row r="278">
          <cell r="O278">
            <v>1</v>
          </cell>
          <cell r="S278">
            <v>216330</v>
          </cell>
          <cell r="AB278">
            <v>0</v>
          </cell>
          <cell r="AI278" t="str">
            <v>Lân</v>
          </cell>
          <cell r="AK278" t="str">
            <v/>
          </cell>
        </row>
        <row r="279">
          <cell r="O279">
            <v>1</v>
          </cell>
          <cell r="S279">
            <v>190723</v>
          </cell>
          <cell r="AB279">
            <v>0</v>
          </cell>
          <cell r="AI279" t="str">
            <v>Th?nh</v>
          </cell>
          <cell r="AK279" t="str">
            <v/>
          </cell>
        </row>
        <row r="280">
          <cell r="O280">
            <v>1</v>
          </cell>
          <cell r="S280">
            <v>406087</v>
          </cell>
          <cell r="AB280">
            <v>-0.59999999996029985</v>
          </cell>
          <cell r="AI280" t="str">
            <v>Vân</v>
          </cell>
          <cell r="AK280" t="str">
            <v/>
          </cell>
        </row>
        <row r="281">
          <cell r="N281">
            <v>1</v>
          </cell>
          <cell r="S281">
            <v>111363</v>
          </cell>
          <cell r="AB281">
            <v>0</v>
          </cell>
          <cell r="AI281" t="str">
            <v>Vân</v>
          </cell>
          <cell r="AK281" t="str">
            <v/>
          </cell>
        </row>
        <row r="282">
          <cell r="O282">
            <v>1</v>
          </cell>
          <cell r="S282">
            <v>234026</v>
          </cell>
          <cell r="AB282">
            <v>0</v>
          </cell>
          <cell r="AI282" t="str">
            <v>Lân</v>
          </cell>
          <cell r="AK282" t="str">
            <v/>
          </cell>
        </row>
        <row r="283">
          <cell r="N283">
            <v>1</v>
          </cell>
          <cell r="S283">
            <v>100620</v>
          </cell>
          <cell r="AB283">
            <v>0</v>
          </cell>
          <cell r="AI283" t="str">
            <v>Vân</v>
          </cell>
          <cell r="AK283" t="str">
            <v/>
          </cell>
        </row>
        <row r="284">
          <cell r="N284">
            <v>1</v>
          </cell>
          <cell r="S284">
            <v>106060</v>
          </cell>
          <cell r="AB284">
            <v>0</v>
          </cell>
          <cell r="AI284" t="str">
            <v>Vân</v>
          </cell>
          <cell r="AK284" t="str">
            <v/>
          </cell>
        </row>
        <row r="285">
          <cell r="O285">
            <v>1</v>
          </cell>
          <cell r="S285">
            <v>294087</v>
          </cell>
          <cell r="AB285">
            <v>0</v>
          </cell>
          <cell r="AI285" t="str">
            <v>ph??ng</v>
          </cell>
          <cell r="AK285" t="str">
            <v/>
          </cell>
        </row>
        <row r="286">
          <cell r="N286">
            <v>1</v>
          </cell>
          <cell r="S286">
            <v>93544</v>
          </cell>
          <cell r="AB286">
            <v>0</v>
          </cell>
          <cell r="AI286" t="str">
            <v>Lân</v>
          </cell>
          <cell r="AK286" t="str">
            <v/>
          </cell>
        </row>
        <row r="287">
          <cell r="O287">
            <v>1</v>
          </cell>
          <cell r="S287">
            <v>180434</v>
          </cell>
          <cell r="AB287">
            <v>0</v>
          </cell>
          <cell r="AI287" t="str">
            <v>Ph??ng</v>
          </cell>
          <cell r="AK287" t="str">
            <v/>
          </cell>
        </row>
        <row r="288">
          <cell r="N288">
            <v>1</v>
          </cell>
          <cell r="S288">
            <v>91212</v>
          </cell>
          <cell r="AB288">
            <v>0</v>
          </cell>
          <cell r="AI288" t="str">
            <v>Ph??ng</v>
          </cell>
          <cell r="AK288" t="str">
            <v/>
          </cell>
        </row>
        <row r="289">
          <cell r="N289">
            <v>1</v>
          </cell>
          <cell r="S289">
            <v>69606</v>
          </cell>
          <cell r="AB289">
            <v>0</v>
          </cell>
          <cell r="AI289" t="str">
            <v>Th?nh</v>
          </cell>
          <cell r="AK289" t="str">
            <v/>
          </cell>
        </row>
        <row r="290">
          <cell r="N290">
            <v>1</v>
          </cell>
          <cell r="S290">
            <v>92721</v>
          </cell>
          <cell r="AB290">
            <v>0</v>
          </cell>
          <cell r="AI290" t="str">
            <v>Vân</v>
          </cell>
          <cell r="AK290" t="str">
            <v/>
          </cell>
        </row>
        <row r="291">
          <cell r="O291">
            <v>1</v>
          </cell>
          <cell r="S291">
            <v>280558</v>
          </cell>
          <cell r="AB291">
            <v>0</v>
          </cell>
          <cell r="AI291" t="str">
            <v>Lân</v>
          </cell>
          <cell r="AK291" t="str">
            <v/>
          </cell>
        </row>
        <row r="292">
          <cell r="O292">
            <v>1</v>
          </cell>
          <cell r="S292">
            <v>215518</v>
          </cell>
          <cell r="AB292">
            <v>0</v>
          </cell>
          <cell r="AI292" t="str">
            <v>Lân</v>
          </cell>
          <cell r="AK292" t="str">
            <v/>
          </cell>
        </row>
        <row r="293">
          <cell r="O293">
            <v>1</v>
          </cell>
          <cell r="S293">
            <v>125000</v>
          </cell>
          <cell r="AB293">
            <v>0</v>
          </cell>
          <cell r="AI293" t="str">
            <v>Ph??ng</v>
          </cell>
          <cell r="AK293" t="str">
            <v/>
          </cell>
        </row>
        <row r="294">
          <cell r="O294">
            <v>1</v>
          </cell>
          <cell r="S294">
            <v>203689</v>
          </cell>
          <cell r="AB294">
            <v>0</v>
          </cell>
          <cell r="AI294" t="str">
            <v>Th?nh</v>
          </cell>
          <cell r="AK294" t="str">
            <v/>
          </cell>
        </row>
        <row r="295">
          <cell r="P295">
            <v>1</v>
          </cell>
          <cell r="S295">
            <v>624636</v>
          </cell>
          <cell r="AB295">
            <v>0</v>
          </cell>
          <cell r="AI295" t="str">
            <v>Vân</v>
          </cell>
          <cell r="AK295" t="str">
            <v/>
          </cell>
        </row>
        <row r="296">
          <cell r="O296">
            <v>1</v>
          </cell>
          <cell r="S296">
            <v>195000</v>
          </cell>
          <cell r="AB296">
            <v>195000</v>
          </cell>
          <cell r="AI296" t="str">
            <v>Lân</v>
          </cell>
          <cell r="AK296" t="str">
            <v/>
          </cell>
        </row>
        <row r="297">
          <cell r="O297">
            <v>1</v>
          </cell>
          <cell r="S297">
            <v>260078</v>
          </cell>
          <cell r="AB297">
            <v>0</v>
          </cell>
          <cell r="AI297" t="str">
            <v>Lân</v>
          </cell>
          <cell r="AK297" t="str">
            <v/>
          </cell>
        </row>
        <row r="298">
          <cell r="N298">
            <v>1</v>
          </cell>
          <cell r="S298">
            <v>102878</v>
          </cell>
          <cell r="AB298">
            <v>0</v>
          </cell>
          <cell r="AI298" t="str">
            <v>Vân</v>
          </cell>
          <cell r="AK298" t="str">
            <v/>
          </cell>
        </row>
        <row r="299">
          <cell r="O299">
            <v>1</v>
          </cell>
          <cell r="S299">
            <v>455000</v>
          </cell>
          <cell r="AB299">
            <v>0</v>
          </cell>
          <cell r="AI299" t="str">
            <v>Vân</v>
          </cell>
          <cell r="AK299" t="str">
            <v/>
          </cell>
        </row>
        <row r="300">
          <cell r="O300">
            <v>1</v>
          </cell>
          <cell r="S300">
            <v>205840</v>
          </cell>
          <cell r="AB300">
            <v>0</v>
          </cell>
          <cell r="AI300" t="str">
            <v>Ph??ng</v>
          </cell>
          <cell r="AK300" t="str">
            <v/>
          </cell>
        </row>
        <row r="301">
          <cell r="N301">
            <v>1</v>
          </cell>
          <cell r="S301">
            <v>91802.63</v>
          </cell>
          <cell r="AB301">
            <v>0</v>
          </cell>
          <cell r="AI301" t="str">
            <v>Ph??ng</v>
          </cell>
          <cell r="AK301" t="str">
            <v/>
          </cell>
        </row>
        <row r="302">
          <cell r="N302">
            <v>1</v>
          </cell>
          <cell r="S302">
            <v>77000</v>
          </cell>
          <cell r="AB302">
            <v>0</v>
          </cell>
          <cell r="AI302" t="str">
            <v>Lân</v>
          </cell>
          <cell r="AK302" t="str">
            <v/>
          </cell>
        </row>
        <row r="303">
          <cell r="O303">
            <v>1</v>
          </cell>
          <cell r="S303">
            <v>490490</v>
          </cell>
          <cell r="AB303">
            <v>0</v>
          </cell>
          <cell r="AI303" t="str">
            <v>Ph??ng</v>
          </cell>
          <cell r="AK303" t="str">
            <v/>
          </cell>
        </row>
        <row r="304">
          <cell r="N304">
            <v>1</v>
          </cell>
          <cell r="S304">
            <v>80223</v>
          </cell>
          <cell r="AB304">
            <v>0</v>
          </cell>
          <cell r="AI304" t="str">
            <v>Th?nh</v>
          </cell>
          <cell r="AK304" t="str">
            <v/>
          </cell>
        </row>
        <row r="305">
          <cell r="O305">
            <v>1</v>
          </cell>
          <cell r="S305">
            <v>235513</v>
          </cell>
          <cell r="AB305">
            <v>0</v>
          </cell>
          <cell r="AI305" t="str">
            <v>vân</v>
          </cell>
          <cell r="AK305" t="str">
            <v/>
          </cell>
        </row>
        <row r="306">
          <cell r="N306">
            <v>1</v>
          </cell>
          <cell r="S306">
            <v>98620</v>
          </cell>
          <cell r="AB306">
            <v>0</v>
          </cell>
          <cell r="AI306" t="str">
            <v>lân</v>
          </cell>
          <cell r="AK306" t="str">
            <v/>
          </cell>
        </row>
        <row r="307">
          <cell r="P307">
            <v>1</v>
          </cell>
          <cell r="S307">
            <v>588882</v>
          </cell>
          <cell r="AB307">
            <v>0</v>
          </cell>
          <cell r="AI307" t="str">
            <v>th?nh</v>
          </cell>
          <cell r="AK307" t="str">
            <v/>
          </cell>
        </row>
        <row r="308">
          <cell r="P308">
            <v>1</v>
          </cell>
          <cell r="S308">
            <v>616924</v>
          </cell>
          <cell r="AB308">
            <v>0</v>
          </cell>
          <cell r="AI308" t="str">
            <v>Ph??ng</v>
          </cell>
          <cell r="AK308" t="str">
            <v/>
          </cell>
        </row>
        <row r="309">
          <cell r="N309">
            <v>1</v>
          </cell>
          <cell r="S309">
            <v>113166</v>
          </cell>
          <cell r="AB309">
            <v>0</v>
          </cell>
          <cell r="AI309" t="str">
            <v>Ph??ng</v>
          </cell>
          <cell r="AK309" t="str">
            <v/>
          </cell>
        </row>
        <row r="310">
          <cell r="O310">
            <v>1</v>
          </cell>
          <cell r="S310">
            <v>283392</v>
          </cell>
          <cell r="AB310">
            <v>0</v>
          </cell>
          <cell r="AI310" t="str">
            <v>Th?nh</v>
          </cell>
          <cell r="AK310" t="str">
            <v/>
          </cell>
        </row>
        <row r="311">
          <cell r="O311">
            <v>1</v>
          </cell>
          <cell r="S311">
            <v>452384</v>
          </cell>
          <cell r="AB311">
            <v>0</v>
          </cell>
          <cell r="AI311" t="str">
            <v>Th?nh</v>
          </cell>
          <cell r="AK311" t="str">
            <v/>
          </cell>
        </row>
        <row r="312">
          <cell r="N312">
            <v>1</v>
          </cell>
          <cell r="S312">
            <v>73788</v>
          </cell>
          <cell r="AB312">
            <v>0</v>
          </cell>
          <cell r="AI312" t="str">
            <v>Th?nh</v>
          </cell>
          <cell r="AK312" t="str">
            <v/>
          </cell>
        </row>
        <row r="313">
          <cell r="P313">
            <v>1</v>
          </cell>
          <cell r="S313">
            <v>560840</v>
          </cell>
          <cell r="AB313">
            <v>0</v>
          </cell>
          <cell r="AI313" t="str">
            <v>Th?nh</v>
          </cell>
          <cell r="AK313" t="str">
            <v/>
          </cell>
        </row>
        <row r="314">
          <cell r="P314">
            <v>1</v>
          </cell>
          <cell r="S314">
            <v>572130</v>
          </cell>
          <cell r="AB314">
            <v>0</v>
          </cell>
          <cell r="AI314" t="str">
            <v>Th?nh</v>
          </cell>
          <cell r="AK314" t="str">
            <v/>
          </cell>
        </row>
        <row r="315">
          <cell r="O315">
            <v>1</v>
          </cell>
          <cell r="S315">
            <v>489125</v>
          </cell>
          <cell r="AB315">
            <v>0</v>
          </cell>
          <cell r="AI315" t="str">
            <v>Th?nh</v>
          </cell>
          <cell r="AK315" t="str">
            <v/>
          </cell>
        </row>
        <row r="316">
          <cell r="N316">
            <v>1</v>
          </cell>
          <cell r="S316">
            <v>104148</v>
          </cell>
          <cell r="AB316">
            <v>0</v>
          </cell>
          <cell r="AI316" t="str">
            <v>Ph??ng</v>
          </cell>
          <cell r="AK316" t="str">
            <v/>
          </cell>
        </row>
        <row r="317">
          <cell r="O317">
            <v>1</v>
          </cell>
          <cell r="S317">
            <v>248200</v>
          </cell>
          <cell r="AB317">
            <v>0</v>
          </cell>
          <cell r="AI317" t="str">
            <v>Lân</v>
          </cell>
          <cell r="AK317" t="str">
            <v/>
          </cell>
        </row>
        <row r="318">
          <cell r="O318">
            <v>1</v>
          </cell>
          <cell r="S318">
            <v>582768</v>
          </cell>
          <cell r="AB318">
            <v>0</v>
          </cell>
          <cell r="AI318" t="str">
            <v>Th?nh</v>
          </cell>
          <cell r="AK318" t="str">
            <v/>
          </cell>
        </row>
        <row r="319">
          <cell r="N319">
            <v>1</v>
          </cell>
          <cell r="S319">
            <v>112000</v>
          </cell>
          <cell r="AB319">
            <v>0</v>
          </cell>
          <cell r="AI319" t="str">
            <v>Lân</v>
          </cell>
          <cell r="AK319" t="str">
            <v/>
          </cell>
        </row>
        <row r="320">
          <cell r="O320">
            <v>1</v>
          </cell>
          <cell r="S320">
            <v>400400</v>
          </cell>
          <cell r="AB320">
            <v>0</v>
          </cell>
          <cell r="AI320" t="str">
            <v>Vân</v>
          </cell>
          <cell r="AK320" t="str">
            <v/>
          </cell>
        </row>
        <row r="321">
          <cell r="O321">
            <v>1</v>
          </cell>
          <cell r="S321">
            <v>172136</v>
          </cell>
          <cell r="AB321">
            <v>0</v>
          </cell>
          <cell r="AI321" t="str">
            <v>Ph??ng</v>
          </cell>
          <cell r="AK321" t="str">
            <v/>
          </cell>
        </row>
        <row r="322">
          <cell r="P322">
            <v>1</v>
          </cell>
          <cell r="S322">
            <v>635700</v>
          </cell>
          <cell r="AB322">
            <v>0</v>
          </cell>
          <cell r="AI322" t="str">
            <v>Ph??ng</v>
          </cell>
          <cell r="AK322" t="str">
            <v/>
          </cell>
        </row>
        <row r="323">
          <cell r="P323">
            <v>1</v>
          </cell>
          <cell r="S323">
            <v>658987</v>
          </cell>
          <cell r="AB323">
            <v>0</v>
          </cell>
          <cell r="AI323" t="str">
            <v>Ph??ng</v>
          </cell>
          <cell r="AK323" t="str">
            <v/>
          </cell>
        </row>
        <row r="324">
          <cell r="N324">
            <v>1</v>
          </cell>
          <cell r="S324">
            <v>110000</v>
          </cell>
          <cell r="AB324">
            <v>0</v>
          </cell>
          <cell r="AI324" t="str">
            <v>Lân</v>
          </cell>
          <cell r="AK324" t="str">
            <v/>
          </cell>
        </row>
        <row r="325">
          <cell r="P325">
            <v>1</v>
          </cell>
          <cell r="S325">
            <v>514580</v>
          </cell>
          <cell r="AB325">
            <v>0</v>
          </cell>
          <cell r="AI325" t="str">
            <v>Th?nh</v>
          </cell>
          <cell r="AK325" t="str">
            <v/>
          </cell>
        </row>
        <row r="326">
          <cell r="O326">
            <v>1</v>
          </cell>
          <cell r="S326">
            <v>186131</v>
          </cell>
          <cell r="AB326">
            <v>0</v>
          </cell>
          <cell r="AI326" t="str">
            <v>Lân</v>
          </cell>
          <cell r="AK326" t="str">
            <v/>
          </cell>
        </row>
        <row r="327">
          <cell r="N327">
            <v>1</v>
          </cell>
          <cell r="S327">
            <v>89090</v>
          </cell>
          <cell r="AB327">
            <v>0</v>
          </cell>
          <cell r="AI327" t="str">
            <v>Lân</v>
          </cell>
          <cell r="AK327" t="str">
            <v/>
          </cell>
        </row>
        <row r="328">
          <cell r="O328">
            <v>1</v>
          </cell>
          <cell r="S328">
            <v>223844</v>
          </cell>
          <cell r="AB328">
            <v>0</v>
          </cell>
          <cell r="AI328" t="str">
            <v>Ph??ng</v>
          </cell>
          <cell r="AK328" t="str">
            <v/>
          </cell>
        </row>
        <row r="329">
          <cell r="O329">
            <v>1</v>
          </cell>
          <cell r="S329">
            <v>266086</v>
          </cell>
          <cell r="AB329">
            <v>0</v>
          </cell>
          <cell r="AI329" t="str">
            <v>Th?nh</v>
          </cell>
          <cell r="AK329" t="str">
            <v/>
          </cell>
        </row>
        <row r="330">
          <cell r="O330">
            <v>1</v>
          </cell>
          <cell r="S330">
            <v>184270</v>
          </cell>
          <cell r="AB330">
            <v>0</v>
          </cell>
          <cell r="AI330" t="str">
            <v>Th?nh</v>
          </cell>
          <cell r="AK330" t="str">
            <v/>
          </cell>
        </row>
        <row r="331">
          <cell r="N331">
            <v>1</v>
          </cell>
          <cell r="S331">
            <v>105370</v>
          </cell>
          <cell r="AB331">
            <v>0</v>
          </cell>
          <cell r="AI331" t="str">
            <v>Ph??ng</v>
          </cell>
          <cell r="AK331" t="str">
            <v/>
          </cell>
        </row>
        <row r="332">
          <cell r="O332">
            <v>1</v>
          </cell>
          <cell r="S332">
            <v>208923</v>
          </cell>
          <cell r="AB332">
            <v>0</v>
          </cell>
          <cell r="AI332" t="str">
            <v>Vân</v>
          </cell>
          <cell r="AK332" t="str">
            <v/>
          </cell>
        </row>
        <row r="333">
          <cell r="O333">
            <v>1</v>
          </cell>
          <cell r="S333">
            <v>136902</v>
          </cell>
          <cell r="AB333">
            <v>0</v>
          </cell>
          <cell r="AI333" t="str">
            <v>th?nh</v>
          </cell>
          <cell r="AK333" t="str">
            <v/>
          </cell>
        </row>
        <row r="334">
          <cell r="O334">
            <v>1</v>
          </cell>
          <cell r="S334">
            <v>287719</v>
          </cell>
          <cell r="AB334">
            <v>0</v>
          </cell>
          <cell r="AI334" t="str">
            <v>Vân</v>
          </cell>
          <cell r="AK334" t="str">
            <v/>
          </cell>
        </row>
        <row r="335">
          <cell r="P335">
            <v>1</v>
          </cell>
          <cell r="S335">
            <v>554082</v>
          </cell>
          <cell r="AB335">
            <v>0</v>
          </cell>
          <cell r="AI335" t="str">
            <v>Th?nh</v>
          </cell>
          <cell r="AK335" t="str">
            <v/>
          </cell>
        </row>
        <row r="336">
          <cell r="O336">
            <v>1</v>
          </cell>
          <cell r="S336">
            <v>227080</v>
          </cell>
          <cell r="AB336">
            <v>0</v>
          </cell>
          <cell r="AI336" t="str">
            <v>Vân</v>
          </cell>
          <cell r="AK336" t="str">
            <v/>
          </cell>
        </row>
        <row r="337">
          <cell r="O337">
            <v>1</v>
          </cell>
          <cell r="S337">
            <v>229254</v>
          </cell>
          <cell r="AB337">
            <v>0</v>
          </cell>
          <cell r="AI337" t="str">
            <v>Ph??ng</v>
          </cell>
          <cell r="AK337" t="str">
            <v/>
          </cell>
        </row>
        <row r="338">
          <cell r="P338">
            <v>1</v>
          </cell>
          <cell r="S338">
            <v>638867</v>
          </cell>
          <cell r="AB338">
            <v>0</v>
          </cell>
          <cell r="AI338" t="str">
            <v>th?nh</v>
          </cell>
          <cell r="AK338" t="str">
            <v/>
          </cell>
        </row>
        <row r="339">
          <cell r="P339">
            <v>1</v>
          </cell>
          <cell r="S339">
            <v>343515</v>
          </cell>
          <cell r="AB339">
            <v>0</v>
          </cell>
          <cell r="AI339" t="str">
            <v>Th?nh</v>
          </cell>
          <cell r="AK339" t="str">
            <v/>
          </cell>
        </row>
        <row r="340">
          <cell r="N340">
            <v>1</v>
          </cell>
          <cell r="S340">
            <v>103145</v>
          </cell>
          <cell r="AB340">
            <v>0</v>
          </cell>
          <cell r="AI340" t="str">
            <v>Vân</v>
          </cell>
          <cell r="AK340" t="str">
            <v/>
          </cell>
        </row>
        <row r="341">
          <cell r="O341">
            <v>1</v>
          </cell>
          <cell r="S341">
            <v>250708</v>
          </cell>
          <cell r="AB341">
            <v>0</v>
          </cell>
          <cell r="AI341" t="str">
            <v>Vân</v>
          </cell>
          <cell r="AK341" t="str">
            <v/>
          </cell>
        </row>
        <row r="342">
          <cell r="N342">
            <v>1</v>
          </cell>
          <cell r="S342">
            <v>106060</v>
          </cell>
          <cell r="AB342">
            <v>0</v>
          </cell>
          <cell r="AI342" t="str">
            <v>Ph??ng</v>
          </cell>
          <cell r="AK342" t="str">
            <v/>
          </cell>
        </row>
        <row r="343">
          <cell r="P343">
            <v>1</v>
          </cell>
          <cell r="S343">
            <v>566685</v>
          </cell>
          <cell r="AB343">
            <v>0</v>
          </cell>
          <cell r="AI343" t="str">
            <v>Th?nh</v>
          </cell>
          <cell r="AK343" t="str">
            <v/>
          </cell>
        </row>
        <row r="344">
          <cell r="O344">
            <v>1</v>
          </cell>
          <cell r="S344">
            <v>228445</v>
          </cell>
          <cell r="AB344">
            <v>0</v>
          </cell>
          <cell r="AI344" t="str">
            <v>Ph??ng</v>
          </cell>
          <cell r="AK344" t="str">
            <v/>
          </cell>
        </row>
        <row r="345">
          <cell r="O345">
            <v>1</v>
          </cell>
          <cell r="S345">
            <v>246909</v>
          </cell>
          <cell r="AB345">
            <v>0</v>
          </cell>
          <cell r="AI345" t="str">
            <v>Ph??ng</v>
          </cell>
          <cell r="AK345" t="str">
            <v/>
          </cell>
        </row>
        <row r="346">
          <cell r="O346">
            <v>1</v>
          </cell>
          <cell r="S346">
            <v>225637</v>
          </cell>
          <cell r="AB346">
            <v>0</v>
          </cell>
          <cell r="AI346" t="str">
            <v>Ph??ng</v>
          </cell>
          <cell r="AK346" t="str">
            <v/>
          </cell>
        </row>
        <row r="347">
          <cell r="N347">
            <v>1</v>
          </cell>
          <cell r="S347">
            <v>77140</v>
          </cell>
          <cell r="AB347">
            <v>0</v>
          </cell>
          <cell r="AK347" t="str">
            <v/>
          </cell>
        </row>
        <row r="348">
          <cell r="O348">
            <v>1</v>
          </cell>
          <cell r="S348">
            <v>246909</v>
          </cell>
          <cell r="AB348">
            <v>0</v>
          </cell>
          <cell r="AI348" t="str">
            <v>Vân</v>
          </cell>
          <cell r="AK348" t="str">
            <v/>
          </cell>
        </row>
        <row r="349">
          <cell r="O349">
            <v>1</v>
          </cell>
          <cell r="S349">
            <v>206834</v>
          </cell>
          <cell r="AB349">
            <v>0</v>
          </cell>
          <cell r="AI349" t="str">
            <v>Lân</v>
          </cell>
          <cell r="AK349" t="str">
            <v/>
          </cell>
        </row>
        <row r="350">
          <cell r="O350">
            <v>1</v>
          </cell>
          <cell r="S350">
            <v>205000</v>
          </cell>
          <cell r="AB350">
            <v>0</v>
          </cell>
          <cell r="AI350" t="str">
            <v>Th?nh</v>
          </cell>
          <cell r="AK350" t="str">
            <v/>
          </cell>
        </row>
        <row r="351">
          <cell r="N351">
            <v>1</v>
          </cell>
          <cell r="S351">
            <v>106060</v>
          </cell>
          <cell r="AB351">
            <v>0</v>
          </cell>
          <cell r="AI351" t="str">
            <v>Ph??ng</v>
          </cell>
          <cell r="AK351" t="str">
            <v/>
          </cell>
        </row>
        <row r="352">
          <cell r="O352">
            <v>1</v>
          </cell>
          <cell r="S352">
            <v>100000</v>
          </cell>
          <cell r="AB352">
            <v>0</v>
          </cell>
          <cell r="AI352" t="str">
            <v>Th?nh</v>
          </cell>
          <cell r="AK352" t="str">
            <v/>
          </cell>
        </row>
        <row r="353">
          <cell r="N353">
            <v>1</v>
          </cell>
          <cell r="S353">
            <v>74242</v>
          </cell>
          <cell r="AB353">
            <v>0</v>
          </cell>
          <cell r="AI353" t="str">
            <v>Ph??ng</v>
          </cell>
          <cell r="AK353" t="str">
            <v/>
          </cell>
        </row>
        <row r="354">
          <cell r="N354">
            <v>1</v>
          </cell>
          <cell r="S354">
            <v>116216</v>
          </cell>
          <cell r="AB354">
            <v>0</v>
          </cell>
          <cell r="AI354" t="str">
            <v>vân</v>
          </cell>
          <cell r="AK354" t="str">
            <v/>
          </cell>
        </row>
        <row r="355">
          <cell r="P355">
            <v>1</v>
          </cell>
          <cell r="S355">
            <v>602903</v>
          </cell>
          <cell r="AB355">
            <v>0</v>
          </cell>
          <cell r="AI355" t="str">
            <v>Th?nh</v>
          </cell>
          <cell r="AK355" t="str">
            <v/>
          </cell>
        </row>
        <row r="356">
          <cell r="O356">
            <v>1</v>
          </cell>
          <cell r="S356">
            <v>285122</v>
          </cell>
          <cell r="AB356">
            <v>0</v>
          </cell>
          <cell r="AI356" t="str">
            <v>Ph??ng</v>
          </cell>
          <cell r="AK356" t="str">
            <v/>
          </cell>
        </row>
        <row r="357">
          <cell r="N357">
            <v>1</v>
          </cell>
          <cell r="S357">
            <v>105554.95</v>
          </cell>
          <cell r="AB357">
            <v>0</v>
          </cell>
          <cell r="AI357" t="str">
            <v>Ph??ng</v>
          </cell>
          <cell r="AK357" t="str">
            <v/>
          </cell>
        </row>
        <row r="358">
          <cell r="N358">
            <v>1</v>
          </cell>
          <cell r="S358">
            <v>81166</v>
          </cell>
          <cell r="AB358">
            <v>-0.38000000000208933</v>
          </cell>
          <cell r="AI358" t="str">
            <v>Ph??ng</v>
          </cell>
          <cell r="AK358" t="str">
            <v/>
          </cell>
        </row>
        <row r="359">
          <cell r="O359">
            <v>1</v>
          </cell>
          <cell r="S359">
            <v>246909</v>
          </cell>
          <cell r="AB359">
            <v>0</v>
          </cell>
          <cell r="AK359" t="str">
            <v/>
          </cell>
        </row>
        <row r="360">
          <cell r="N360">
            <v>1</v>
          </cell>
          <cell r="S360">
            <v>110000</v>
          </cell>
          <cell r="AB360">
            <v>0</v>
          </cell>
          <cell r="AK360" t="str">
            <v/>
          </cell>
        </row>
        <row r="361">
          <cell r="O361">
            <v>1</v>
          </cell>
          <cell r="S361">
            <v>246034</v>
          </cell>
          <cell r="AB361">
            <v>0</v>
          </cell>
          <cell r="AI361" t="str">
            <v>Th?nh</v>
          </cell>
          <cell r="AK361" t="str">
            <v/>
          </cell>
        </row>
        <row r="362">
          <cell r="N362">
            <v>1</v>
          </cell>
          <cell r="S362">
            <v>106060</v>
          </cell>
          <cell r="AB362">
            <v>0</v>
          </cell>
          <cell r="AI362" t="str">
            <v>Lân</v>
          </cell>
          <cell r="AK362" t="str">
            <v/>
          </cell>
        </row>
        <row r="363">
          <cell r="O363">
            <v>1</v>
          </cell>
          <cell r="S363">
            <v>279343</v>
          </cell>
          <cell r="AB363">
            <v>0</v>
          </cell>
          <cell r="AI363" t="str">
            <v>Lân</v>
          </cell>
          <cell r="AK363" t="str">
            <v/>
          </cell>
        </row>
        <row r="364">
          <cell r="O364">
            <v>1</v>
          </cell>
          <cell r="S364">
            <v>215640</v>
          </cell>
          <cell r="AB364">
            <v>0</v>
          </cell>
          <cell r="AI364" t="str">
            <v>Lân</v>
          </cell>
          <cell r="AK364" t="str">
            <v/>
          </cell>
        </row>
        <row r="365">
          <cell r="N365">
            <v>1</v>
          </cell>
          <cell r="S365">
            <v>106060</v>
          </cell>
          <cell r="AB365">
            <v>0</v>
          </cell>
          <cell r="AK365" t="str">
            <v/>
          </cell>
        </row>
        <row r="366">
          <cell r="N366">
            <v>1</v>
          </cell>
          <cell r="S366">
            <v>100620</v>
          </cell>
          <cell r="AB366">
            <v>0</v>
          </cell>
          <cell r="AI366" t="str">
            <v>Lân</v>
          </cell>
          <cell r="AK366" t="str">
            <v/>
          </cell>
        </row>
        <row r="367">
          <cell r="O367">
            <v>1</v>
          </cell>
          <cell r="S367">
            <v>236930</v>
          </cell>
          <cell r="AB367">
            <v>236930</v>
          </cell>
          <cell r="AI367" t="str">
            <v>Th?nh</v>
          </cell>
          <cell r="AK367" t="str">
            <v/>
          </cell>
        </row>
        <row r="368">
          <cell r="N368">
            <v>1</v>
          </cell>
          <cell r="S368">
            <v>106060</v>
          </cell>
          <cell r="AB368">
            <v>0</v>
          </cell>
          <cell r="AI368" t="str">
            <v>Vân</v>
          </cell>
          <cell r="AK368" t="str">
            <v/>
          </cell>
        </row>
        <row r="369">
          <cell r="O369">
            <v>1</v>
          </cell>
          <cell r="S369">
            <v>275399</v>
          </cell>
          <cell r="AB369">
            <v>275399</v>
          </cell>
          <cell r="AK369" t="str">
            <v/>
          </cell>
        </row>
        <row r="370">
          <cell r="N370">
            <v>1</v>
          </cell>
          <cell r="S370">
            <v>67000</v>
          </cell>
          <cell r="AB370">
            <v>67000</v>
          </cell>
          <cell r="AI370" t="str">
            <v>Th?nh</v>
          </cell>
          <cell r="AK370" t="str">
            <v/>
          </cell>
        </row>
        <row r="371">
          <cell r="N371">
            <v>1</v>
          </cell>
          <cell r="S371">
            <v>99757</v>
          </cell>
          <cell r="AB371">
            <v>99757</v>
          </cell>
          <cell r="AK371" t="str">
            <v/>
          </cell>
        </row>
        <row r="372">
          <cell r="P372">
            <v>1</v>
          </cell>
          <cell r="AB372" t="e">
            <v>#DIV/0!</v>
          </cell>
          <cell r="AK372" t="str">
            <v/>
          </cell>
        </row>
        <row r="373">
          <cell r="P373">
            <v>1</v>
          </cell>
          <cell r="S373">
            <v>513294</v>
          </cell>
          <cell r="AB373">
            <v>513294</v>
          </cell>
          <cell r="AK373" t="str">
            <v/>
          </cell>
        </row>
        <row r="374">
          <cell r="O374">
            <v>1</v>
          </cell>
          <cell r="S374">
            <v>542217</v>
          </cell>
          <cell r="AB374">
            <v>0</v>
          </cell>
          <cell r="AK374" t="str">
            <v/>
          </cell>
        </row>
        <row r="375">
          <cell r="O375">
            <v>1</v>
          </cell>
          <cell r="S375">
            <v>519149</v>
          </cell>
          <cell r="AB375">
            <v>571053.12</v>
          </cell>
          <cell r="AK375" t="str">
            <v/>
          </cell>
        </row>
        <row r="376">
          <cell r="O376">
            <v>1</v>
          </cell>
          <cell r="S376">
            <v>374200</v>
          </cell>
          <cell r="AB376">
            <v>374200</v>
          </cell>
          <cell r="AK376" t="str">
            <v/>
          </cell>
        </row>
        <row r="377">
          <cell r="O377">
            <v>1</v>
          </cell>
          <cell r="S377">
            <v>374200</v>
          </cell>
          <cell r="AB377">
            <v>374200</v>
          </cell>
          <cell r="AK377" t="str">
            <v/>
          </cell>
        </row>
        <row r="378">
          <cell r="O378">
            <v>1</v>
          </cell>
          <cell r="S378">
            <v>473013</v>
          </cell>
          <cell r="AB378">
            <v>473013</v>
          </cell>
          <cell r="AK378" t="str">
            <v/>
          </cell>
        </row>
        <row r="379">
          <cell r="O379">
            <v>1</v>
          </cell>
          <cell r="S379">
            <v>496081</v>
          </cell>
          <cell r="AB379">
            <v>496081</v>
          </cell>
          <cell r="AK379" t="str">
            <v/>
          </cell>
        </row>
        <row r="380">
          <cell r="O380">
            <v>1</v>
          </cell>
          <cell r="S380">
            <v>367761</v>
          </cell>
          <cell r="AB380">
            <v>367761</v>
          </cell>
          <cell r="AK380" t="str">
            <v/>
          </cell>
        </row>
        <row r="381">
          <cell r="P381">
            <v>1</v>
          </cell>
          <cell r="S381">
            <v>503720</v>
          </cell>
          <cell r="AB381">
            <v>503720</v>
          </cell>
          <cell r="AK381" t="str">
            <v/>
          </cell>
        </row>
        <row r="382">
          <cell r="O382">
            <v>1</v>
          </cell>
          <cell r="S382">
            <v>507494</v>
          </cell>
          <cell r="AB382">
            <v>507494</v>
          </cell>
          <cell r="AK382" t="str">
            <v/>
          </cell>
        </row>
        <row r="383">
          <cell r="P383">
            <v>1</v>
          </cell>
          <cell r="S383">
            <v>525643</v>
          </cell>
          <cell r="AB383">
            <v>525643</v>
          </cell>
          <cell r="AK383" t="str">
            <v/>
          </cell>
        </row>
        <row r="384">
          <cell r="O384">
            <v>1</v>
          </cell>
          <cell r="AB384" t="e">
            <v>#DIV/0!</v>
          </cell>
          <cell r="AK384" t="str">
            <v/>
          </cell>
        </row>
        <row r="385">
          <cell r="O385">
            <v>1</v>
          </cell>
          <cell r="S385">
            <v>467750</v>
          </cell>
          <cell r="AB385">
            <v>467750</v>
          </cell>
          <cell r="AK385" t="str">
            <v/>
          </cell>
        </row>
        <row r="386">
          <cell r="O386">
            <v>1</v>
          </cell>
          <cell r="S386">
            <v>467750</v>
          </cell>
          <cell r="AB386">
            <v>467750</v>
          </cell>
          <cell r="AK386" t="str">
            <v/>
          </cell>
        </row>
        <row r="387">
          <cell r="N387">
            <v>1</v>
          </cell>
          <cell r="S387">
            <v>93000</v>
          </cell>
          <cell r="AB387">
            <v>0</v>
          </cell>
          <cell r="AI387" t="str">
            <v>Th?nh</v>
          </cell>
          <cell r="AK387" t="str">
            <v/>
          </cell>
        </row>
        <row r="388">
          <cell r="O388">
            <v>1</v>
          </cell>
          <cell r="S388">
            <v>263115</v>
          </cell>
          <cell r="AB388">
            <v>0</v>
          </cell>
          <cell r="AK388" t="str">
            <v/>
          </cell>
        </row>
        <row r="389">
          <cell r="O389">
            <v>1</v>
          </cell>
          <cell r="S389">
            <v>281370</v>
          </cell>
          <cell r="AB389">
            <v>0</v>
          </cell>
          <cell r="AI389" t="str">
            <v>Lân</v>
          </cell>
          <cell r="AK389" t="str">
            <v/>
          </cell>
        </row>
        <row r="390">
          <cell r="O390">
            <v>1</v>
          </cell>
          <cell r="S390">
            <v>250708</v>
          </cell>
          <cell r="AB390">
            <v>0</v>
          </cell>
          <cell r="AK390" t="str">
            <v/>
          </cell>
        </row>
        <row r="391">
          <cell r="O391">
            <v>1</v>
          </cell>
          <cell r="S391">
            <v>239312</v>
          </cell>
          <cell r="AB391">
            <v>0</v>
          </cell>
          <cell r="AK391" t="str">
            <v/>
          </cell>
        </row>
        <row r="392">
          <cell r="O392">
            <v>1</v>
          </cell>
          <cell r="S392">
            <v>268249</v>
          </cell>
          <cell r="AB392">
            <v>0</v>
          </cell>
          <cell r="AK392" t="str">
            <v/>
          </cell>
        </row>
        <row r="393">
          <cell r="N393">
            <v>1</v>
          </cell>
          <cell r="S393">
            <v>80850</v>
          </cell>
          <cell r="AB393">
            <v>0</v>
          </cell>
          <cell r="AK393" t="str">
            <v/>
          </cell>
        </row>
        <row r="394">
          <cell r="P394">
            <v>1</v>
          </cell>
          <cell r="S394">
            <v>554092</v>
          </cell>
          <cell r="AB394">
            <v>0</v>
          </cell>
          <cell r="AK394" t="str">
            <v/>
          </cell>
        </row>
        <row r="395">
          <cell r="P395">
            <v>1</v>
          </cell>
          <cell r="S395">
            <v>554092</v>
          </cell>
          <cell r="AK395" t="str">
            <v/>
          </cell>
        </row>
        <row r="396">
          <cell r="O396">
            <v>1</v>
          </cell>
          <cell r="S396">
            <v>236960</v>
          </cell>
          <cell r="AK396" t="str">
            <v/>
          </cell>
        </row>
        <row r="397">
          <cell r="O397">
            <v>1</v>
          </cell>
          <cell r="S397">
            <v>259596</v>
          </cell>
          <cell r="AK397" t="str">
            <v/>
          </cell>
        </row>
        <row r="398">
          <cell r="N398">
            <v>1</v>
          </cell>
          <cell r="S398">
            <v>105291.35</v>
          </cell>
          <cell r="AK398" t="str">
            <v/>
          </cell>
        </row>
        <row r="399">
          <cell r="N399">
            <v>1</v>
          </cell>
          <cell r="S399">
            <v>94500</v>
          </cell>
          <cell r="AK399" t="str">
            <v/>
          </cell>
        </row>
        <row r="400">
          <cell r="O400">
            <v>1</v>
          </cell>
          <cell r="S400">
            <v>257477</v>
          </cell>
          <cell r="AK400" t="str">
            <v/>
          </cell>
        </row>
        <row r="401">
          <cell r="O401">
            <v>1</v>
          </cell>
          <cell r="S401">
            <v>257500</v>
          </cell>
          <cell r="AK401" t="str">
            <v/>
          </cell>
        </row>
        <row r="402">
          <cell r="O402">
            <v>1</v>
          </cell>
          <cell r="S402">
            <v>201523</v>
          </cell>
          <cell r="AK402" t="str">
            <v/>
          </cell>
        </row>
        <row r="403">
          <cell r="N403">
            <v>1</v>
          </cell>
          <cell r="S403">
            <v>87491.9</v>
          </cell>
          <cell r="AK403" t="str">
            <v/>
          </cell>
        </row>
        <row r="404">
          <cell r="P404">
            <v>1</v>
          </cell>
          <cell r="S404">
            <v>565449</v>
          </cell>
          <cell r="AK404" t="str">
            <v/>
          </cell>
        </row>
        <row r="405">
          <cell r="O405">
            <v>1</v>
          </cell>
          <cell r="S405">
            <v>255628</v>
          </cell>
          <cell r="AK405" t="str">
            <v/>
          </cell>
        </row>
        <row r="406">
          <cell r="O406">
            <v>1</v>
          </cell>
          <cell r="S406">
            <v>251755</v>
          </cell>
          <cell r="AK406" t="str">
            <v/>
          </cell>
        </row>
        <row r="407">
          <cell r="O407">
            <v>1</v>
          </cell>
          <cell r="S407">
            <v>246909</v>
          </cell>
          <cell r="AK407" t="str">
            <v/>
          </cell>
        </row>
        <row r="408">
          <cell r="O408">
            <v>1</v>
          </cell>
          <cell r="S408">
            <v>201820</v>
          </cell>
          <cell r="AK408" t="str">
            <v/>
          </cell>
        </row>
        <row r="409">
          <cell r="N409">
            <v>1</v>
          </cell>
          <cell r="S409">
            <v>94340</v>
          </cell>
          <cell r="AK409" t="str">
            <v/>
          </cell>
        </row>
        <row r="410">
          <cell r="O410">
            <v>1</v>
          </cell>
          <cell r="S410">
            <v>277416</v>
          </cell>
          <cell r="AK410" t="str">
            <v/>
          </cell>
        </row>
        <row r="411">
          <cell r="O411">
            <v>1</v>
          </cell>
          <cell r="S411">
            <v>292046</v>
          </cell>
          <cell r="AK411" t="str">
            <v/>
          </cell>
        </row>
        <row r="412">
          <cell r="O412">
            <v>1</v>
          </cell>
          <cell r="S412">
            <v>240812</v>
          </cell>
          <cell r="AK412" t="str">
            <v/>
          </cell>
        </row>
        <row r="413">
          <cell r="O413">
            <v>1</v>
          </cell>
          <cell r="S413">
            <v>247172</v>
          </cell>
          <cell r="AK413" t="str">
            <v/>
          </cell>
        </row>
        <row r="414">
          <cell r="O414">
            <v>1</v>
          </cell>
          <cell r="S414">
            <v>118380</v>
          </cell>
          <cell r="AK414" t="str">
            <v/>
          </cell>
        </row>
        <row r="415">
          <cell r="O415">
            <v>1</v>
          </cell>
          <cell r="S415">
            <v>124017.14</v>
          </cell>
          <cell r="AK415" t="str">
            <v/>
          </cell>
        </row>
        <row r="416">
          <cell r="O416">
            <v>1</v>
          </cell>
          <cell r="S416">
            <v>180000</v>
          </cell>
          <cell r="AK416" t="str">
            <v/>
          </cell>
        </row>
        <row r="417">
          <cell r="O417">
            <v>1</v>
          </cell>
          <cell r="S417">
            <v>188031</v>
          </cell>
          <cell r="AK417" t="str">
            <v/>
          </cell>
        </row>
        <row r="418">
          <cell r="N418">
            <v>1</v>
          </cell>
          <cell r="S418">
            <v>86863</v>
          </cell>
          <cell r="AK418" t="str">
            <v/>
          </cell>
        </row>
        <row r="419">
          <cell r="O419">
            <v>1</v>
          </cell>
          <cell r="S419">
            <v>268921</v>
          </cell>
          <cell r="AK419" t="str">
            <v/>
          </cell>
        </row>
        <row r="420">
          <cell r="O420">
            <v>1</v>
          </cell>
          <cell r="S420">
            <v>273563</v>
          </cell>
          <cell r="AK420" t="str">
            <v/>
          </cell>
        </row>
        <row r="421">
          <cell r="O421">
            <v>1</v>
          </cell>
          <cell r="S421">
            <v>192650</v>
          </cell>
          <cell r="AK421" t="str">
            <v/>
          </cell>
        </row>
        <row r="422">
          <cell r="O422">
            <v>1</v>
          </cell>
          <cell r="S422">
            <v>231715</v>
          </cell>
          <cell r="AK422" t="str">
            <v/>
          </cell>
        </row>
        <row r="423">
          <cell r="O423">
            <v>1</v>
          </cell>
          <cell r="S423">
            <v>446000</v>
          </cell>
          <cell r="AK423" t="str">
            <v/>
          </cell>
        </row>
        <row r="424">
          <cell r="N424">
            <v>1</v>
          </cell>
          <cell r="S424">
            <v>113700</v>
          </cell>
          <cell r="AK424" t="str">
            <v/>
          </cell>
        </row>
        <row r="425">
          <cell r="N425">
            <v>1</v>
          </cell>
          <cell r="S425">
            <v>120000</v>
          </cell>
          <cell r="AK425" t="str">
            <v/>
          </cell>
        </row>
        <row r="426">
          <cell r="O426">
            <v>1</v>
          </cell>
          <cell r="S426">
            <v>230776</v>
          </cell>
          <cell r="AK426" t="str">
            <v/>
          </cell>
        </row>
        <row r="427">
          <cell r="P427">
            <v>1</v>
          </cell>
          <cell r="S427">
            <v>377790</v>
          </cell>
          <cell r="AK427" t="str">
            <v/>
          </cell>
        </row>
        <row r="428">
          <cell r="O428">
            <v>1</v>
          </cell>
          <cell r="S428">
            <v>280558</v>
          </cell>
          <cell r="AK428" t="str">
            <v/>
          </cell>
        </row>
        <row r="429">
          <cell r="O429">
            <v>1</v>
          </cell>
          <cell r="S429">
            <v>173385</v>
          </cell>
          <cell r="AK429" t="str">
            <v/>
          </cell>
        </row>
        <row r="430">
          <cell r="O430">
            <v>1</v>
          </cell>
          <cell r="S430">
            <v>415756</v>
          </cell>
          <cell r="AK430" t="str">
            <v/>
          </cell>
        </row>
        <row r="431">
          <cell r="O431">
            <v>1</v>
          </cell>
          <cell r="S431">
            <v>214167</v>
          </cell>
          <cell r="AK431" t="str">
            <v/>
          </cell>
        </row>
        <row r="432">
          <cell r="O432">
            <v>1</v>
          </cell>
          <cell r="S432">
            <v>227822</v>
          </cell>
          <cell r="AK432" t="str">
            <v/>
          </cell>
        </row>
        <row r="433">
          <cell r="N433">
            <v>1</v>
          </cell>
          <cell r="S433">
            <v>76890</v>
          </cell>
          <cell r="AK433" t="str">
            <v/>
          </cell>
        </row>
        <row r="434">
          <cell r="P434">
            <v>1</v>
          </cell>
          <cell r="S434">
            <v>587000</v>
          </cell>
          <cell r="AI434" t="str">
            <v>A Hoi</v>
          </cell>
          <cell r="AK434" t="str">
            <v/>
          </cell>
        </row>
        <row r="435">
          <cell r="N435">
            <v>1</v>
          </cell>
          <cell r="S435">
            <v>94289</v>
          </cell>
          <cell r="AK435" t="str">
            <v/>
          </cell>
        </row>
        <row r="436">
          <cell r="O436">
            <v>1</v>
          </cell>
          <cell r="S436">
            <v>203225</v>
          </cell>
          <cell r="AK436" t="str">
            <v/>
          </cell>
        </row>
        <row r="437">
          <cell r="N437">
            <v>1</v>
          </cell>
          <cell r="S437">
            <v>85503</v>
          </cell>
          <cell r="AK437" t="str">
            <v/>
          </cell>
        </row>
        <row r="438">
          <cell r="N438">
            <v>1</v>
          </cell>
          <cell r="S438">
            <v>108727</v>
          </cell>
          <cell r="AK438" t="str">
            <v/>
          </cell>
        </row>
        <row r="439">
          <cell r="O439">
            <v>1</v>
          </cell>
          <cell r="S439">
            <v>209524</v>
          </cell>
          <cell r="AK439" t="str">
            <v/>
          </cell>
        </row>
        <row r="440">
          <cell r="P440">
            <v>1</v>
          </cell>
          <cell r="S440">
            <v>584844</v>
          </cell>
          <cell r="AK440" t="str">
            <v/>
          </cell>
        </row>
        <row r="441">
          <cell r="O441">
            <v>1</v>
          </cell>
          <cell r="S441">
            <v>485640</v>
          </cell>
          <cell r="AI441" t="str">
            <v>A Hoi</v>
          </cell>
          <cell r="AK441" t="str">
            <v/>
          </cell>
        </row>
        <row r="442">
          <cell r="O442">
            <v>1</v>
          </cell>
          <cell r="S442">
            <v>244440</v>
          </cell>
          <cell r="AK442" t="str">
            <v/>
          </cell>
        </row>
        <row r="443">
          <cell r="P443">
            <v>1</v>
          </cell>
          <cell r="S443">
            <v>508560</v>
          </cell>
          <cell r="AK443" t="str">
            <v/>
          </cell>
        </row>
        <row r="444">
          <cell r="P444">
            <v>1</v>
          </cell>
          <cell r="S444">
            <v>514580.00000000006</v>
          </cell>
          <cell r="AB444">
            <v>660758.88888888899</v>
          </cell>
          <cell r="AI444" t="str">
            <v>A Hoi</v>
          </cell>
          <cell r="AK444" t="str">
            <v/>
          </cell>
        </row>
        <row r="445">
          <cell r="O445">
            <v>1</v>
          </cell>
          <cell r="S445">
            <v>437076</v>
          </cell>
          <cell r="AB445">
            <v>-4.4444444946414308E-3</v>
          </cell>
          <cell r="AK445" t="str">
            <v/>
          </cell>
        </row>
        <row r="446">
          <cell r="O446">
            <v>1</v>
          </cell>
          <cell r="S446">
            <v>188797</v>
          </cell>
          <cell r="AB446">
            <v>0</v>
          </cell>
          <cell r="AK446" t="str">
            <v/>
          </cell>
        </row>
        <row r="447">
          <cell r="O447">
            <v>1</v>
          </cell>
          <cell r="S447">
            <v>382200</v>
          </cell>
          <cell r="AB447">
            <v>273300</v>
          </cell>
          <cell r="AK447" t="str">
            <v/>
          </cell>
        </row>
        <row r="448">
          <cell r="O448">
            <v>1</v>
          </cell>
          <cell r="S448">
            <v>407937</v>
          </cell>
          <cell r="AB448">
            <v>311905.5</v>
          </cell>
          <cell r="AK448" t="str">
            <v/>
          </cell>
        </row>
        <row r="449">
          <cell r="N449">
            <v>1</v>
          </cell>
          <cell r="S449">
            <v>95773</v>
          </cell>
          <cell r="AB449">
            <v>0</v>
          </cell>
          <cell r="AK449" t="str">
            <v/>
          </cell>
        </row>
        <row r="450">
          <cell r="O450">
            <v>1</v>
          </cell>
          <cell r="S450">
            <v>211915</v>
          </cell>
          <cell r="AB450">
            <v>0</v>
          </cell>
          <cell r="AK450" t="str">
            <v/>
          </cell>
        </row>
        <row r="451">
          <cell r="O451">
            <v>1</v>
          </cell>
          <cell r="S451">
            <v>227916</v>
          </cell>
          <cell r="AB451">
            <v>0</v>
          </cell>
          <cell r="AK451" t="str">
            <v/>
          </cell>
        </row>
        <row r="452">
          <cell r="O452">
            <v>1</v>
          </cell>
          <cell r="S452">
            <v>548513</v>
          </cell>
          <cell r="AB452">
            <v>0</v>
          </cell>
          <cell r="AK452" t="str">
            <v>N3</v>
          </cell>
          <cell r="AN452" t="str">
            <v>N3</v>
          </cell>
        </row>
        <row r="453">
          <cell r="O453">
            <v>1</v>
          </cell>
          <cell r="S453">
            <v>257000</v>
          </cell>
          <cell r="AB453">
            <v>0</v>
          </cell>
          <cell r="AK453" t="str">
            <v>N3</v>
          </cell>
          <cell r="AN453" t="str">
            <v>N3</v>
          </cell>
        </row>
        <row r="454">
          <cell r="N454">
            <v>1</v>
          </cell>
          <cell r="S454">
            <v>110833</v>
          </cell>
          <cell r="AB454">
            <v>0</v>
          </cell>
          <cell r="AK454" t="str">
            <v>N2</v>
          </cell>
          <cell r="AN454" t="str">
            <v>N2</v>
          </cell>
        </row>
        <row r="455">
          <cell r="O455">
            <v>1</v>
          </cell>
          <cell r="S455">
            <v>176824</v>
          </cell>
          <cell r="AB455">
            <v>0</v>
          </cell>
          <cell r="AK455" t="str">
            <v>N3</v>
          </cell>
          <cell r="AN455" t="str">
            <v>N3</v>
          </cell>
        </row>
        <row r="456">
          <cell r="P456">
            <v>1</v>
          </cell>
          <cell r="S456">
            <v>463122.00000000006</v>
          </cell>
          <cell r="AB456">
            <v>0</v>
          </cell>
          <cell r="AK456" t="str">
            <v>N3</v>
          </cell>
          <cell r="AN456" t="str">
            <v>N3</v>
          </cell>
        </row>
        <row r="457">
          <cell r="N457">
            <v>1</v>
          </cell>
          <cell r="S457">
            <v>106060</v>
          </cell>
          <cell r="AB457">
            <v>0</v>
          </cell>
          <cell r="AK457" t="str">
            <v>N2</v>
          </cell>
          <cell r="AN457" t="str">
            <v>N2</v>
          </cell>
        </row>
        <row r="458">
          <cell r="N458">
            <v>1</v>
          </cell>
          <cell r="S458">
            <v>102148</v>
          </cell>
          <cell r="AB458">
            <v>0</v>
          </cell>
          <cell r="AK458" t="str">
            <v>N2</v>
          </cell>
          <cell r="AN458" t="str">
            <v>N2</v>
          </cell>
        </row>
        <row r="459">
          <cell r="O459">
            <v>1</v>
          </cell>
          <cell r="S459">
            <v>227916</v>
          </cell>
          <cell r="AB459">
            <v>0</v>
          </cell>
          <cell r="AK459" t="str">
            <v>N3</v>
          </cell>
          <cell r="AN459" t="str">
            <v>N3</v>
          </cell>
        </row>
        <row r="460">
          <cell r="AK460" t="str">
            <v/>
          </cell>
        </row>
        <row r="461">
          <cell r="AB461" t="e">
            <v>#DIV/0!</v>
          </cell>
          <cell r="AK461" t="str">
            <v/>
          </cell>
        </row>
        <row r="462">
          <cell r="AK462" t="str">
            <v/>
          </cell>
        </row>
      </sheetData>
      <sheetData sheetId="4">
        <row r="3">
          <cell r="A3" t="str">
            <v>N2</v>
          </cell>
        </row>
        <row r="7">
          <cell r="M7">
            <v>1</v>
          </cell>
          <cell r="U7">
            <v>164836</v>
          </cell>
          <cell r="AU7" t="str">
            <v>Th?nh</v>
          </cell>
        </row>
        <row r="8">
          <cell r="M8">
            <v>1</v>
          </cell>
          <cell r="U8">
            <v>164836</v>
          </cell>
          <cell r="AU8" t="str">
            <v>Th?nh</v>
          </cell>
        </row>
        <row r="9">
          <cell r="M9">
            <v>1</v>
          </cell>
          <cell r="U9">
            <v>133919</v>
          </cell>
          <cell r="AU9" t="str">
            <v>Th?nh</v>
          </cell>
        </row>
        <row r="10">
          <cell r="L10">
            <v>1</v>
          </cell>
          <cell r="M10">
            <v>0</v>
          </cell>
          <cell r="U10">
            <v>53793</v>
          </cell>
          <cell r="AU10" t="str">
            <v>Th?nh</v>
          </cell>
        </row>
        <row r="11">
          <cell r="L11">
            <v>1</v>
          </cell>
          <cell r="M11">
            <v>0</v>
          </cell>
          <cell r="U11">
            <v>53793</v>
          </cell>
          <cell r="AU11" t="str">
            <v>Th?nh</v>
          </cell>
        </row>
        <row r="12">
          <cell r="L12">
            <v>1</v>
          </cell>
          <cell r="M12">
            <v>0</v>
          </cell>
          <cell r="U12">
            <v>53793</v>
          </cell>
          <cell r="AU12" t="str">
            <v>Lân</v>
          </cell>
        </row>
        <row r="13">
          <cell r="L13">
            <v>1</v>
          </cell>
          <cell r="M13">
            <v>0</v>
          </cell>
          <cell r="U13">
            <v>52125</v>
          </cell>
          <cell r="AU13" t="str">
            <v>Lân</v>
          </cell>
        </row>
        <row r="14">
          <cell r="L14">
            <v>1</v>
          </cell>
          <cell r="M14">
            <v>0</v>
          </cell>
          <cell r="U14">
            <v>52125</v>
          </cell>
          <cell r="AU14" t="str">
            <v>Lân</v>
          </cell>
        </row>
        <row r="15">
          <cell r="L15">
            <v>1</v>
          </cell>
          <cell r="M15">
            <v>0</v>
          </cell>
          <cell r="U15">
            <v>52125</v>
          </cell>
          <cell r="AU15" t="str">
            <v>Ph??ng</v>
          </cell>
        </row>
        <row r="16">
          <cell r="L16">
            <v>1</v>
          </cell>
          <cell r="M16">
            <v>0</v>
          </cell>
          <cell r="U16">
            <v>52125</v>
          </cell>
          <cell r="AU16" t="str">
            <v>Lân</v>
          </cell>
        </row>
        <row r="17">
          <cell r="L17">
            <v>1</v>
          </cell>
          <cell r="M17">
            <v>0</v>
          </cell>
          <cell r="U17">
            <v>52687.95</v>
          </cell>
          <cell r="AU17" t="str">
            <v>Th?nh</v>
          </cell>
        </row>
        <row r="18">
          <cell r="L18">
            <v>1</v>
          </cell>
          <cell r="M18">
            <v>0</v>
          </cell>
          <cell r="U18">
            <v>54627</v>
          </cell>
          <cell r="AU18" t="str">
            <v>Th?nh</v>
          </cell>
        </row>
        <row r="19">
          <cell r="M19">
            <v>1</v>
          </cell>
          <cell r="U19">
            <v>144820</v>
          </cell>
          <cell r="AU19" t="str">
            <v>Th?nh</v>
          </cell>
        </row>
        <row r="20">
          <cell r="L20">
            <v>1</v>
          </cell>
          <cell r="M20">
            <v>0</v>
          </cell>
          <cell r="U20">
            <v>57129</v>
          </cell>
          <cell r="AU20" t="str">
            <v>Th?nh</v>
          </cell>
        </row>
        <row r="21">
          <cell r="M21">
            <v>1</v>
          </cell>
          <cell r="U21">
            <v>129090</v>
          </cell>
          <cell r="AU21" t="str">
            <v>Th?nh</v>
          </cell>
        </row>
        <row r="22">
          <cell r="L22">
            <v>1</v>
          </cell>
          <cell r="M22">
            <v>0</v>
          </cell>
          <cell r="U22">
            <v>54627</v>
          </cell>
          <cell r="AU22" t="str">
            <v>Vân</v>
          </cell>
        </row>
        <row r="23">
          <cell r="L23">
            <v>1</v>
          </cell>
          <cell r="M23">
            <v>0</v>
          </cell>
          <cell r="U23">
            <v>57963</v>
          </cell>
          <cell r="AU23" t="str">
            <v>Th?nh</v>
          </cell>
        </row>
        <row r="24">
          <cell r="L24">
            <v>1</v>
          </cell>
          <cell r="M24">
            <v>0</v>
          </cell>
          <cell r="U24">
            <v>60465</v>
          </cell>
          <cell r="AU24" t="str">
            <v>Lân</v>
          </cell>
        </row>
        <row r="25">
          <cell r="L25">
            <v>1</v>
          </cell>
          <cell r="M25">
            <v>0</v>
          </cell>
          <cell r="U25">
            <v>59631</v>
          </cell>
          <cell r="AU25" t="str">
            <v>Vân</v>
          </cell>
        </row>
        <row r="26">
          <cell r="L26">
            <v>1</v>
          </cell>
          <cell r="M26">
            <v>0</v>
          </cell>
          <cell r="U26">
            <v>52125</v>
          </cell>
          <cell r="AU26" t="str">
            <v>Th?nh</v>
          </cell>
        </row>
        <row r="27">
          <cell r="L27">
            <v>1</v>
          </cell>
          <cell r="M27">
            <v>0</v>
          </cell>
          <cell r="U27">
            <v>52125</v>
          </cell>
          <cell r="AU27" t="str">
            <v>Th?nh</v>
          </cell>
        </row>
        <row r="28">
          <cell r="L28">
            <v>1</v>
          </cell>
          <cell r="M28">
            <v>0</v>
          </cell>
          <cell r="U28">
            <v>52959</v>
          </cell>
          <cell r="AU28" t="str">
            <v>Lân</v>
          </cell>
        </row>
        <row r="29">
          <cell r="M29">
            <v>1</v>
          </cell>
          <cell r="U29">
            <v>147175</v>
          </cell>
          <cell r="AU29" t="str">
            <v>Ph??ng</v>
          </cell>
        </row>
        <row r="30">
          <cell r="M30">
            <v>1</v>
          </cell>
          <cell r="U30">
            <v>154239</v>
          </cell>
          <cell r="AU30" t="str">
            <v>Ph??ng</v>
          </cell>
        </row>
        <row r="31">
          <cell r="L31">
            <v>1</v>
          </cell>
          <cell r="M31">
            <v>0</v>
          </cell>
          <cell r="U31">
            <v>53793</v>
          </cell>
          <cell r="AU31" t="str">
            <v>Lân</v>
          </cell>
        </row>
        <row r="32">
          <cell r="L32">
            <v>1</v>
          </cell>
          <cell r="M32">
            <v>0</v>
          </cell>
          <cell r="U32">
            <v>57129</v>
          </cell>
          <cell r="AU32" t="str">
            <v>Vân</v>
          </cell>
        </row>
        <row r="33">
          <cell r="L33">
            <v>1</v>
          </cell>
          <cell r="M33">
            <v>0</v>
          </cell>
          <cell r="U33">
            <v>52959</v>
          </cell>
          <cell r="AU33" t="str">
            <v>Vân</v>
          </cell>
        </row>
        <row r="34">
          <cell r="L34">
            <v>1</v>
          </cell>
          <cell r="M34">
            <v>0</v>
          </cell>
          <cell r="U34">
            <v>50311.05</v>
          </cell>
          <cell r="AU34" t="str">
            <v>Vân</v>
          </cell>
        </row>
        <row r="35">
          <cell r="M35">
            <v>1</v>
          </cell>
          <cell r="U35">
            <v>158949</v>
          </cell>
          <cell r="AU35" t="str">
            <v>Lân</v>
          </cell>
        </row>
        <row r="36">
          <cell r="L36">
            <v>1</v>
          </cell>
          <cell r="M36">
            <v>0</v>
          </cell>
          <cell r="U36">
            <v>54210</v>
          </cell>
          <cell r="AU36" t="str">
            <v>Lân</v>
          </cell>
        </row>
        <row r="37">
          <cell r="L37">
            <v>1</v>
          </cell>
          <cell r="M37">
            <v>0</v>
          </cell>
          <cell r="U37">
            <v>55461</v>
          </cell>
          <cell r="AU37" t="str">
            <v>Ph??ng</v>
          </cell>
        </row>
        <row r="38">
          <cell r="M38">
            <v>1</v>
          </cell>
          <cell r="U38">
            <v>131394.5</v>
          </cell>
          <cell r="AU38" t="str">
            <v>Ph??ng</v>
          </cell>
        </row>
        <row r="39">
          <cell r="M39">
            <v>1</v>
          </cell>
          <cell r="U39">
            <v>145632.42000000001</v>
          </cell>
          <cell r="AU39" t="str">
            <v>Ph??ng</v>
          </cell>
        </row>
        <row r="40">
          <cell r="M40">
            <v>1</v>
          </cell>
          <cell r="U40">
            <v>147175</v>
          </cell>
          <cell r="AU40" t="str">
            <v>Lân</v>
          </cell>
        </row>
        <row r="41">
          <cell r="L41">
            <v>1</v>
          </cell>
          <cell r="M41">
            <v>0</v>
          </cell>
          <cell r="U41">
            <v>54210</v>
          </cell>
          <cell r="AU41" t="str">
            <v>Lân</v>
          </cell>
        </row>
        <row r="42">
          <cell r="M42">
            <v>1</v>
          </cell>
          <cell r="U42">
            <v>149530</v>
          </cell>
          <cell r="AU42" t="str">
            <v>Lân</v>
          </cell>
        </row>
        <row r="43">
          <cell r="M43">
            <v>1</v>
          </cell>
          <cell r="U43">
            <v>149530</v>
          </cell>
          <cell r="AU43" t="str">
            <v>Ph??ng</v>
          </cell>
        </row>
        <row r="44">
          <cell r="M44">
            <v>1</v>
          </cell>
          <cell r="U44">
            <v>144820</v>
          </cell>
          <cell r="AU44" t="str">
            <v>Ph??ng</v>
          </cell>
        </row>
        <row r="45">
          <cell r="M45">
            <v>1</v>
          </cell>
          <cell r="U45">
            <v>127333</v>
          </cell>
          <cell r="AU45" t="str">
            <v>Ph??ng</v>
          </cell>
        </row>
        <row r="46">
          <cell r="L46">
            <v>1</v>
          </cell>
          <cell r="M46">
            <v>0</v>
          </cell>
          <cell r="U46">
            <v>51604</v>
          </cell>
          <cell r="AU46" t="str">
            <v>Ph??ng</v>
          </cell>
        </row>
        <row r="47">
          <cell r="M47">
            <v>1</v>
          </cell>
          <cell r="U47">
            <v>143372</v>
          </cell>
          <cell r="AU47" t="str">
            <v>Ph??ng</v>
          </cell>
        </row>
        <row r="48">
          <cell r="L48">
            <v>1</v>
          </cell>
          <cell r="M48">
            <v>0</v>
          </cell>
          <cell r="U48">
            <v>53668</v>
          </cell>
          <cell r="AU48" t="str">
            <v>Ph??ng</v>
          </cell>
        </row>
        <row r="49">
          <cell r="M49">
            <v>1</v>
          </cell>
          <cell r="U49">
            <v>133919</v>
          </cell>
          <cell r="AU49" t="str">
            <v>Lân</v>
          </cell>
        </row>
        <row r="50">
          <cell r="M50">
            <v>1</v>
          </cell>
          <cell r="U50">
            <v>147175</v>
          </cell>
          <cell r="AU50" t="str">
            <v>Lân</v>
          </cell>
        </row>
        <row r="51">
          <cell r="M51">
            <v>1</v>
          </cell>
          <cell r="U51">
            <v>123053</v>
          </cell>
          <cell r="AU51" t="str">
            <v>Ph??ng</v>
          </cell>
        </row>
        <row r="52">
          <cell r="L52">
            <v>1</v>
          </cell>
          <cell r="M52">
            <v>0</v>
          </cell>
          <cell r="U52">
            <v>54627</v>
          </cell>
          <cell r="AU52" t="str">
            <v>Lân</v>
          </cell>
        </row>
        <row r="53">
          <cell r="L53">
            <v>1</v>
          </cell>
          <cell r="M53">
            <v>0</v>
          </cell>
          <cell r="U53">
            <v>60465</v>
          </cell>
          <cell r="AU53" t="str">
            <v>Ph??ng</v>
          </cell>
        </row>
        <row r="54">
          <cell r="L54">
            <v>1</v>
          </cell>
          <cell r="M54">
            <v>0</v>
          </cell>
          <cell r="U54">
            <v>59131</v>
          </cell>
          <cell r="AU54" t="str">
            <v>Ph??ng</v>
          </cell>
        </row>
        <row r="55">
          <cell r="L55">
            <v>1</v>
          </cell>
          <cell r="M55">
            <v>0</v>
          </cell>
          <cell r="U55">
            <v>58797</v>
          </cell>
          <cell r="AU55" t="str">
            <v>Ph??ng</v>
          </cell>
        </row>
        <row r="56">
          <cell r="L56">
            <v>1</v>
          </cell>
          <cell r="M56">
            <v>0</v>
          </cell>
          <cell r="U56">
            <v>56295</v>
          </cell>
          <cell r="AU56" t="str">
            <v>Lân</v>
          </cell>
        </row>
        <row r="57">
          <cell r="M57">
            <v>1</v>
          </cell>
          <cell r="U57">
            <v>154239</v>
          </cell>
          <cell r="AU57" t="str">
            <v>Lân</v>
          </cell>
        </row>
        <row r="58">
          <cell r="L58">
            <v>1</v>
          </cell>
          <cell r="M58">
            <v>0</v>
          </cell>
          <cell r="U58">
            <v>58797</v>
          </cell>
          <cell r="AU58" t="str">
            <v>Lân</v>
          </cell>
        </row>
        <row r="59">
          <cell r="L59">
            <v>1</v>
          </cell>
          <cell r="M59">
            <v>0</v>
          </cell>
          <cell r="U59">
            <v>56295</v>
          </cell>
          <cell r="AU59" t="str">
            <v>Lân</v>
          </cell>
        </row>
        <row r="60">
          <cell r="L60">
            <v>1</v>
          </cell>
          <cell r="M60">
            <v>0</v>
          </cell>
          <cell r="U60">
            <v>59631</v>
          </cell>
          <cell r="AU60" t="str">
            <v>Lân</v>
          </cell>
        </row>
        <row r="61">
          <cell r="M61">
            <v>1</v>
          </cell>
          <cell r="U61">
            <v>141274</v>
          </cell>
          <cell r="AU61" t="str">
            <v>Ph??ng</v>
          </cell>
        </row>
        <row r="62">
          <cell r="L62">
            <v>1</v>
          </cell>
          <cell r="M62">
            <v>0</v>
          </cell>
          <cell r="U62">
            <v>61299</v>
          </cell>
          <cell r="AU62" t="str">
            <v>Ph??ng</v>
          </cell>
        </row>
        <row r="63">
          <cell r="L63">
            <v>1</v>
          </cell>
          <cell r="M63">
            <v>0</v>
          </cell>
          <cell r="U63">
            <v>51604</v>
          </cell>
          <cell r="AU63" t="str">
            <v>Ph??ng</v>
          </cell>
        </row>
        <row r="64">
          <cell r="M64">
            <v>1</v>
          </cell>
          <cell r="U64">
            <v>143372</v>
          </cell>
          <cell r="AU64" t="str">
            <v>Ph??ng</v>
          </cell>
        </row>
        <row r="65">
          <cell r="L65">
            <v>1</v>
          </cell>
          <cell r="M65">
            <v>0</v>
          </cell>
          <cell r="U65">
            <v>61299</v>
          </cell>
          <cell r="AU65" t="str">
            <v>Lân</v>
          </cell>
        </row>
        <row r="66">
          <cell r="M66">
            <v>1</v>
          </cell>
          <cell r="U66">
            <v>131724</v>
          </cell>
          <cell r="AU66" t="str">
            <v>Lân</v>
          </cell>
        </row>
        <row r="67">
          <cell r="L67">
            <v>1</v>
          </cell>
          <cell r="M67">
            <v>0</v>
          </cell>
          <cell r="U67">
            <v>57963</v>
          </cell>
          <cell r="AU67" t="str">
            <v>Lân</v>
          </cell>
        </row>
        <row r="68">
          <cell r="L68">
            <v>1</v>
          </cell>
          <cell r="M68">
            <v>0</v>
          </cell>
          <cell r="U68">
            <v>57963</v>
          </cell>
          <cell r="AU68" t="str">
            <v>Lân</v>
          </cell>
        </row>
        <row r="69">
          <cell r="M69">
            <v>1</v>
          </cell>
          <cell r="U69">
            <v>127333</v>
          </cell>
          <cell r="AU69" t="str">
            <v>Lân</v>
          </cell>
        </row>
        <row r="70">
          <cell r="L70">
            <v>1</v>
          </cell>
          <cell r="M70">
            <v>0</v>
          </cell>
          <cell r="U70">
            <v>57129</v>
          </cell>
          <cell r="AU70" t="str">
            <v>Lân</v>
          </cell>
        </row>
        <row r="71">
          <cell r="L71">
            <v>1</v>
          </cell>
          <cell r="M71">
            <v>0</v>
          </cell>
          <cell r="U71">
            <v>58797</v>
          </cell>
          <cell r="AU71" t="str">
            <v>Lân</v>
          </cell>
        </row>
        <row r="72">
          <cell r="M72">
            <v>1</v>
          </cell>
          <cell r="U72">
            <v>156594</v>
          </cell>
          <cell r="AU72" t="str">
            <v>Th?nh</v>
          </cell>
        </row>
        <row r="73">
          <cell r="M73">
            <v>1</v>
          </cell>
          <cell r="U73">
            <v>152697</v>
          </cell>
          <cell r="AU73" t="str">
            <v>Ph??ng</v>
          </cell>
        </row>
        <row r="74">
          <cell r="M74">
            <v>1</v>
          </cell>
          <cell r="U74">
            <v>132580</v>
          </cell>
          <cell r="AU74" t="str">
            <v>Ph??ng</v>
          </cell>
        </row>
        <row r="75">
          <cell r="M75">
            <v>1</v>
          </cell>
          <cell r="U75">
            <v>134754</v>
          </cell>
          <cell r="AU75" t="str">
            <v>Ph??ng</v>
          </cell>
        </row>
        <row r="76">
          <cell r="M76">
            <v>1</v>
          </cell>
          <cell r="U76">
            <v>134754</v>
          </cell>
          <cell r="AU76" t="str">
            <v>Ph??ng</v>
          </cell>
        </row>
        <row r="77">
          <cell r="L77">
            <v>1</v>
          </cell>
          <cell r="M77">
            <v>0</v>
          </cell>
          <cell r="U77">
            <v>57963</v>
          </cell>
          <cell r="AU77" t="str">
            <v>Lân</v>
          </cell>
        </row>
        <row r="78">
          <cell r="M78">
            <v>1</v>
          </cell>
          <cell r="U78">
            <v>123053</v>
          </cell>
          <cell r="AU78" t="str">
            <v>Lân</v>
          </cell>
        </row>
        <row r="79">
          <cell r="L79">
            <v>1</v>
          </cell>
          <cell r="M79">
            <v>0</v>
          </cell>
          <cell r="U79">
            <v>54210</v>
          </cell>
          <cell r="AU79" t="str">
            <v>Th?nh</v>
          </cell>
        </row>
        <row r="80">
          <cell r="M80">
            <v>1</v>
          </cell>
          <cell r="U80">
            <v>121757</v>
          </cell>
          <cell r="AU80" t="str">
            <v>Lân</v>
          </cell>
        </row>
        <row r="81">
          <cell r="M81">
            <v>1</v>
          </cell>
          <cell r="U81">
            <v>158949</v>
          </cell>
          <cell r="AU81" t="str">
            <v>Vân</v>
          </cell>
        </row>
        <row r="82">
          <cell r="M82">
            <v>1</v>
          </cell>
          <cell r="U82">
            <v>110000</v>
          </cell>
          <cell r="AU82" t="str">
            <v>Th?nh</v>
          </cell>
        </row>
        <row r="83">
          <cell r="M83">
            <v>1</v>
          </cell>
          <cell r="U83">
            <v>147175</v>
          </cell>
          <cell r="AU83" t="str">
            <v>Lân</v>
          </cell>
        </row>
        <row r="84">
          <cell r="M84">
            <v>1</v>
          </cell>
          <cell r="U84">
            <v>147175</v>
          </cell>
          <cell r="AU84" t="str">
            <v>Lân</v>
          </cell>
        </row>
        <row r="85">
          <cell r="L85">
            <v>1</v>
          </cell>
          <cell r="M85">
            <v>0</v>
          </cell>
          <cell r="U85">
            <v>61299</v>
          </cell>
          <cell r="AU85" t="str">
            <v>Vân</v>
          </cell>
        </row>
        <row r="86">
          <cell r="M86">
            <v>1</v>
          </cell>
          <cell r="U86">
            <v>142701</v>
          </cell>
          <cell r="AU86" t="str">
            <v>Ph??ng</v>
          </cell>
        </row>
        <row r="87">
          <cell r="M87">
            <v>1</v>
          </cell>
          <cell r="U87">
            <v>158077</v>
          </cell>
          <cell r="AU87" t="str">
            <v>Ph??ng</v>
          </cell>
        </row>
        <row r="88">
          <cell r="M88">
            <v>1</v>
          </cell>
          <cell r="U88">
            <v>136115</v>
          </cell>
          <cell r="AU88" t="str">
            <v>Lân</v>
          </cell>
        </row>
        <row r="89">
          <cell r="M89">
            <v>1</v>
          </cell>
          <cell r="U89">
            <v>150366</v>
          </cell>
          <cell r="AU89" t="str">
            <v>Ph??ng</v>
          </cell>
        </row>
        <row r="90">
          <cell r="M90">
            <v>1</v>
          </cell>
          <cell r="U90">
            <v>164836</v>
          </cell>
          <cell r="AU90" t="str">
            <v>Ph??ng</v>
          </cell>
        </row>
        <row r="91">
          <cell r="M91">
            <v>1</v>
          </cell>
          <cell r="U91">
            <v>147794</v>
          </cell>
          <cell r="AU91" t="str">
            <v>Ph??ng</v>
          </cell>
        </row>
        <row r="92">
          <cell r="M92">
            <v>1</v>
          </cell>
          <cell r="U92">
            <v>166684</v>
          </cell>
          <cell r="AU92" t="str">
            <v>Ph??ng</v>
          </cell>
        </row>
        <row r="93">
          <cell r="M93">
            <v>1</v>
          </cell>
          <cell r="U93">
            <v>139101</v>
          </cell>
          <cell r="AU93" t="str">
            <v>Lân</v>
          </cell>
        </row>
        <row r="94">
          <cell r="M94">
            <v>1</v>
          </cell>
          <cell r="U94">
            <v>153309</v>
          </cell>
          <cell r="AU94" t="str">
            <v>Lân</v>
          </cell>
        </row>
        <row r="95">
          <cell r="M95">
            <v>1</v>
          </cell>
          <cell r="U95">
            <v>166013</v>
          </cell>
          <cell r="AU95" t="str">
            <v>Ph??ng</v>
          </cell>
        </row>
        <row r="96">
          <cell r="M96">
            <v>1</v>
          </cell>
          <cell r="U96">
            <v>147092</v>
          </cell>
          <cell r="AU96" t="str">
            <v>Vân</v>
          </cell>
        </row>
        <row r="97">
          <cell r="M97">
            <v>1</v>
          </cell>
          <cell r="U97">
            <v>155028</v>
          </cell>
          <cell r="AU97" t="str">
            <v>Ph??ng</v>
          </cell>
        </row>
        <row r="98">
          <cell r="M98">
            <v>1</v>
          </cell>
          <cell r="U98">
            <v>151776</v>
          </cell>
          <cell r="AU98" t="str">
            <v>Lân</v>
          </cell>
        </row>
        <row r="99">
          <cell r="M99">
            <v>1</v>
          </cell>
          <cell r="U99">
            <v>163000</v>
          </cell>
          <cell r="AU99" t="str">
            <v>Vân</v>
          </cell>
        </row>
        <row r="100">
          <cell r="M100">
            <v>1</v>
          </cell>
          <cell r="U100">
            <v>158078</v>
          </cell>
          <cell r="AU100" t="str">
            <v>Lân</v>
          </cell>
        </row>
        <row r="101">
          <cell r="M101">
            <v>1</v>
          </cell>
          <cell r="U101">
            <v>131724</v>
          </cell>
          <cell r="AU101" t="str">
            <v>Ph??ng</v>
          </cell>
        </row>
        <row r="102">
          <cell r="M102">
            <v>1</v>
          </cell>
          <cell r="U102">
            <v>146513</v>
          </cell>
          <cell r="AU102" t="str">
            <v>Lân</v>
          </cell>
        </row>
        <row r="103">
          <cell r="M103">
            <v>1</v>
          </cell>
          <cell r="U103">
            <v>176539</v>
          </cell>
          <cell r="AU103" t="str">
            <v>Vân</v>
          </cell>
        </row>
        <row r="104">
          <cell r="M104">
            <v>1</v>
          </cell>
          <cell r="U104">
            <v>184852</v>
          </cell>
          <cell r="AU104" t="str">
            <v>Th?nh</v>
          </cell>
        </row>
        <row r="105">
          <cell r="M105">
            <v>1</v>
          </cell>
          <cell r="U105">
            <v>165770</v>
          </cell>
          <cell r="AU105" t="str">
            <v>Ph??ng</v>
          </cell>
        </row>
        <row r="106">
          <cell r="M106">
            <v>1</v>
          </cell>
          <cell r="U106">
            <v>154239</v>
          </cell>
          <cell r="AU106" t="str">
            <v>Ph??ng</v>
          </cell>
        </row>
        <row r="107">
          <cell r="M107">
            <v>1</v>
          </cell>
          <cell r="U107">
            <v>162843</v>
          </cell>
          <cell r="AU107" t="str">
            <v>Th?nh</v>
          </cell>
        </row>
        <row r="108">
          <cell r="M108">
            <v>1</v>
          </cell>
          <cell r="U108">
            <v>160728</v>
          </cell>
          <cell r="AU108" t="str">
            <v>Th?nh</v>
          </cell>
        </row>
        <row r="109">
          <cell r="M109">
            <v>1</v>
          </cell>
          <cell r="U109">
            <v>158613</v>
          </cell>
          <cell r="AU109" t="str">
            <v>Th?nh</v>
          </cell>
        </row>
        <row r="110">
          <cell r="M110">
            <v>1</v>
          </cell>
          <cell r="U110">
            <v>164504</v>
          </cell>
          <cell r="AU110" t="str">
            <v>Ph??ng</v>
          </cell>
        </row>
        <row r="111">
          <cell r="M111">
            <v>1</v>
          </cell>
          <cell r="U111">
            <v>168532</v>
          </cell>
          <cell r="AU111" t="str">
            <v>Ph??ng</v>
          </cell>
        </row>
        <row r="112">
          <cell r="M112">
            <v>1</v>
          </cell>
          <cell r="U112">
            <v>154858</v>
          </cell>
          <cell r="AU112" t="str">
            <v>Th?nh</v>
          </cell>
        </row>
        <row r="113">
          <cell r="M113">
            <v>1</v>
          </cell>
          <cell r="U113">
            <v>175433</v>
          </cell>
          <cell r="AU113" t="str">
            <v>Ph??ng</v>
          </cell>
        </row>
        <row r="114">
          <cell r="L114">
            <v>1</v>
          </cell>
          <cell r="M114">
            <v>0</v>
          </cell>
          <cell r="U114">
            <v>56295</v>
          </cell>
          <cell r="AU114" t="str">
            <v>Lân</v>
          </cell>
        </row>
        <row r="115">
          <cell r="M115">
            <v>1</v>
          </cell>
          <cell r="U115">
            <v>177787</v>
          </cell>
          <cell r="AU115" t="str">
            <v>Lân</v>
          </cell>
        </row>
        <row r="116">
          <cell r="M116">
            <v>1</v>
          </cell>
          <cell r="U116">
            <v>161850</v>
          </cell>
          <cell r="AU116" t="str">
            <v>Lân</v>
          </cell>
        </row>
        <row r="117">
          <cell r="M117">
            <v>1</v>
          </cell>
          <cell r="U117">
            <v>182497</v>
          </cell>
          <cell r="AU117" t="str">
            <v>Lân</v>
          </cell>
        </row>
        <row r="118">
          <cell r="M118">
            <v>1</v>
          </cell>
          <cell r="U118">
            <v>166846</v>
          </cell>
          <cell r="AU118" t="str">
            <v>Lân</v>
          </cell>
        </row>
        <row r="119">
          <cell r="M119">
            <v>1</v>
          </cell>
          <cell r="U119">
            <v>180142</v>
          </cell>
          <cell r="AU119" t="str">
            <v>Ph??ng</v>
          </cell>
        </row>
        <row r="120">
          <cell r="M120">
            <v>1</v>
          </cell>
          <cell r="U120">
            <v>147175</v>
          </cell>
          <cell r="AU120" t="str">
            <v>Lân</v>
          </cell>
        </row>
        <row r="121">
          <cell r="M121">
            <v>1</v>
          </cell>
          <cell r="U121">
            <v>164008</v>
          </cell>
          <cell r="AU121" t="str">
            <v>Ph??ng</v>
          </cell>
        </row>
        <row r="122">
          <cell r="M122">
            <v>1</v>
          </cell>
          <cell r="U122">
            <v>167444</v>
          </cell>
          <cell r="AU122" t="str">
            <v>Ph??ng</v>
          </cell>
        </row>
        <row r="123">
          <cell r="M123">
            <v>1</v>
          </cell>
          <cell r="U123">
            <v>156594</v>
          </cell>
          <cell r="AU123" t="str">
            <v>Th?nh</v>
          </cell>
        </row>
        <row r="124">
          <cell r="M124">
            <v>1</v>
          </cell>
          <cell r="U124">
            <v>162022</v>
          </cell>
          <cell r="AU124" t="str">
            <v>Ph??ng</v>
          </cell>
        </row>
        <row r="125">
          <cell r="M125">
            <v>1</v>
          </cell>
          <cell r="U125">
            <v>151776</v>
          </cell>
          <cell r="AU125" t="str">
            <v>Th?nh</v>
          </cell>
        </row>
        <row r="126">
          <cell r="M126">
            <v>1</v>
          </cell>
          <cell r="U126">
            <v>156971</v>
          </cell>
          <cell r="AU126" t="str">
            <v>Vân</v>
          </cell>
        </row>
        <row r="127">
          <cell r="M127">
            <v>1</v>
          </cell>
          <cell r="U127">
            <v>132076</v>
          </cell>
          <cell r="AU127" t="str">
            <v>Th?nh</v>
          </cell>
        </row>
        <row r="128">
          <cell r="M128">
            <v>1</v>
          </cell>
          <cell r="U128">
            <v>159167</v>
          </cell>
          <cell r="AU128" t="str">
            <v>Lân</v>
          </cell>
        </row>
        <row r="129">
          <cell r="M129">
            <v>1</v>
          </cell>
          <cell r="U129">
            <v>136115</v>
          </cell>
          <cell r="AU129" t="str">
            <v>Vân</v>
          </cell>
        </row>
        <row r="130">
          <cell r="M130">
            <v>1</v>
          </cell>
          <cell r="U130">
            <v>159167</v>
          </cell>
          <cell r="AU130" t="str">
            <v>Vân</v>
          </cell>
        </row>
        <row r="131">
          <cell r="M131">
            <v>1</v>
          </cell>
          <cell r="U131">
            <v>128266</v>
          </cell>
          <cell r="AU131" t="str">
            <v>Th?nh</v>
          </cell>
        </row>
        <row r="132">
          <cell r="M132">
            <v>1</v>
          </cell>
          <cell r="U132">
            <v>136927</v>
          </cell>
          <cell r="AU132" t="str">
            <v>Lân</v>
          </cell>
        </row>
        <row r="133">
          <cell r="M133">
            <v>1</v>
          </cell>
          <cell r="U133">
            <v>161362</v>
          </cell>
          <cell r="AU133" t="str">
            <v>Lân</v>
          </cell>
        </row>
        <row r="134">
          <cell r="L134">
            <v>1</v>
          </cell>
          <cell r="M134">
            <v>0</v>
          </cell>
          <cell r="U134">
            <v>55732</v>
          </cell>
          <cell r="AU134" t="str">
            <v>Lân</v>
          </cell>
        </row>
        <row r="135">
          <cell r="M135">
            <v>1</v>
          </cell>
          <cell r="U135">
            <v>158949</v>
          </cell>
          <cell r="AU135" t="str">
            <v>Lân</v>
          </cell>
        </row>
        <row r="136">
          <cell r="L136">
            <v>1</v>
          </cell>
          <cell r="M136">
            <v>0</v>
          </cell>
          <cell r="U136">
            <v>61299</v>
          </cell>
          <cell r="AU136" t="str">
            <v>Th?nh</v>
          </cell>
        </row>
        <row r="137">
          <cell r="M137">
            <v>1</v>
          </cell>
          <cell r="U137">
            <v>130011</v>
          </cell>
          <cell r="AU137" t="str">
            <v>Th?nh</v>
          </cell>
        </row>
        <row r="138">
          <cell r="M138">
            <v>1</v>
          </cell>
          <cell r="U138">
            <v>130011</v>
          </cell>
          <cell r="AU138" t="str">
            <v>Th?nh</v>
          </cell>
        </row>
        <row r="139">
          <cell r="M139">
            <v>1</v>
          </cell>
          <cell r="U139">
            <v>133667</v>
          </cell>
          <cell r="AU139" t="str">
            <v>Th?nh</v>
          </cell>
        </row>
        <row r="140">
          <cell r="M140">
            <v>1</v>
          </cell>
          <cell r="U140">
            <v>130000</v>
          </cell>
          <cell r="AU140" t="str">
            <v>Th?nh</v>
          </cell>
        </row>
        <row r="141">
          <cell r="L141">
            <v>1</v>
          </cell>
          <cell r="M141">
            <v>0</v>
          </cell>
          <cell r="U141">
            <v>56558</v>
          </cell>
          <cell r="AU141" t="str">
            <v>Ph??ng</v>
          </cell>
        </row>
        <row r="142">
          <cell r="M142">
            <v>1</v>
          </cell>
          <cell r="U142">
            <v>128234</v>
          </cell>
          <cell r="AU142" t="str">
            <v>Ph??ng</v>
          </cell>
        </row>
        <row r="143">
          <cell r="L143">
            <v>1</v>
          </cell>
          <cell r="M143">
            <v>0</v>
          </cell>
          <cell r="U143">
            <v>59631</v>
          </cell>
          <cell r="AU143" t="str">
            <v>Lân</v>
          </cell>
        </row>
        <row r="144">
          <cell r="M144">
            <v>1</v>
          </cell>
          <cell r="U144">
            <v>140506</v>
          </cell>
          <cell r="AU144" t="str">
            <v>Vân</v>
          </cell>
        </row>
        <row r="145">
          <cell r="M145">
            <v>1</v>
          </cell>
          <cell r="U145">
            <v>140506</v>
          </cell>
          <cell r="AU145" t="str">
            <v>Vân</v>
          </cell>
        </row>
        <row r="146">
          <cell r="M146">
            <v>1</v>
          </cell>
          <cell r="U146">
            <v>151885</v>
          </cell>
          <cell r="AU146" t="str">
            <v>Ph??ng</v>
          </cell>
        </row>
        <row r="147">
          <cell r="M147">
            <v>1</v>
          </cell>
          <cell r="U147">
            <v>125265</v>
          </cell>
          <cell r="AU147" t="str">
            <v>Lân</v>
          </cell>
        </row>
        <row r="148">
          <cell r="M148">
            <v>1</v>
          </cell>
          <cell r="U148">
            <v>127333</v>
          </cell>
          <cell r="AU148" t="str">
            <v>Vân</v>
          </cell>
        </row>
        <row r="149">
          <cell r="M149">
            <v>1</v>
          </cell>
          <cell r="U149">
            <v>158949</v>
          </cell>
          <cell r="AU149" t="str">
            <v>Vân</v>
          </cell>
        </row>
      </sheetData>
      <sheetData sheetId="5">
        <row r="8">
          <cell r="M8">
            <v>282789</v>
          </cell>
          <cell r="R8">
            <v>0</v>
          </cell>
          <cell r="V8">
            <v>0</v>
          </cell>
          <cell r="AC8" t="str">
            <v>Th?nh</v>
          </cell>
          <cell r="AE8" t="str">
            <v/>
          </cell>
        </row>
        <row r="9">
          <cell r="M9">
            <v>350000</v>
          </cell>
          <cell r="R9">
            <v>0</v>
          </cell>
          <cell r="V9">
            <v>0.99000002856211533</v>
          </cell>
          <cell r="AC9" t="str">
            <v>Th?nh</v>
          </cell>
          <cell r="AE9" t="str">
            <v/>
          </cell>
        </row>
        <row r="10">
          <cell r="M10">
            <v>200000</v>
          </cell>
          <cell r="R10">
            <v>0</v>
          </cell>
          <cell r="V10">
            <v>0</v>
          </cell>
          <cell r="AC10" t="str">
            <v>Th?nh</v>
          </cell>
          <cell r="AE10" t="str">
            <v/>
          </cell>
        </row>
        <row r="11">
          <cell r="M11">
            <v>300000</v>
          </cell>
          <cell r="R11">
            <v>0</v>
          </cell>
          <cell r="V11">
            <v>0</v>
          </cell>
          <cell r="AC11" t="str">
            <v>Th?nh</v>
          </cell>
          <cell r="AE11" t="str">
            <v/>
          </cell>
        </row>
        <row r="12">
          <cell r="M12">
            <v>295624</v>
          </cell>
          <cell r="R12">
            <v>0</v>
          </cell>
          <cell r="V12">
            <v>46936.799999999974</v>
          </cell>
          <cell r="AC12" t="str">
            <v>Th?nh</v>
          </cell>
          <cell r="AE12" t="str">
            <v/>
          </cell>
        </row>
        <row r="13">
          <cell r="M13">
            <v>240822</v>
          </cell>
          <cell r="R13">
            <v>0</v>
          </cell>
          <cell r="V13">
            <v>0</v>
          </cell>
          <cell r="AC13" t="str">
            <v>Th?nh</v>
          </cell>
          <cell r="AE13" t="str">
            <v/>
          </cell>
        </row>
        <row r="14">
          <cell r="M14">
            <v>437864</v>
          </cell>
          <cell r="R14">
            <v>0</v>
          </cell>
          <cell r="V14">
            <v>0</v>
          </cell>
          <cell r="AC14" t="str">
            <v>vân</v>
          </cell>
          <cell r="AE14" t="str">
            <v/>
          </cell>
        </row>
        <row r="15">
          <cell r="M15">
            <v>350000</v>
          </cell>
          <cell r="R15">
            <v>37283.589999999997</v>
          </cell>
          <cell r="V15">
            <v>1</v>
          </cell>
          <cell r="AC15" t="str">
            <v>Th?nh</v>
          </cell>
          <cell r="AE15" t="str">
            <v/>
          </cell>
        </row>
        <row r="16">
          <cell r="M16">
            <v>333263</v>
          </cell>
          <cell r="R16">
            <v>0</v>
          </cell>
          <cell r="V16">
            <v>0</v>
          </cell>
          <cell r="AC16" t="str">
            <v>Th?nh</v>
          </cell>
          <cell r="AE16" t="str">
            <v/>
          </cell>
        </row>
        <row r="17">
          <cell r="M17">
            <v>270000</v>
          </cell>
          <cell r="R17">
            <v>0</v>
          </cell>
          <cell r="V17">
            <v>0</v>
          </cell>
          <cell r="AC17" t="str">
            <v>Th?nh</v>
          </cell>
          <cell r="AE17" t="str">
            <v/>
          </cell>
        </row>
        <row r="18">
          <cell r="M18">
            <v>270000</v>
          </cell>
          <cell r="R18">
            <v>0</v>
          </cell>
          <cell r="V18">
            <v>0</v>
          </cell>
          <cell r="AC18" t="str">
            <v>Th?nh</v>
          </cell>
          <cell r="AE18" t="str">
            <v/>
          </cell>
        </row>
        <row r="19">
          <cell r="M19">
            <v>400000</v>
          </cell>
          <cell r="R19">
            <v>0</v>
          </cell>
          <cell r="V19">
            <v>0</v>
          </cell>
          <cell r="AC19" t="str">
            <v>Lân</v>
          </cell>
          <cell r="AE19" t="str">
            <v/>
          </cell>
        </row>
        <row r="20">
          <cell r="M20">
            <v>310000</v>
          </cell>
          <cell r="R20">
            <v>-310000</v>
          </cell>
          <cell r="V20">
            <v>310000</v>
          </cell>
          <cell r="AC20" t="str">
            <v>Th?nh</v>
          </cell>
          <cell r="AE20" t="str">
            <v>HV</v>
          </cell>
          <cell r="AH20" t="str">
            <v>HV</v>
          </cell>
        </row>
        <row r="21">
          <cell r="M21">
            <v>416579</v>
          </cell>
          <cell r="R21">
            <v>0</v>
          </cell>
          <cell r="V21">
            <v>0</v>
          </cell>
          <cell r="AC21" t="str">
            <v>Lân</v>
          </cell>
          <cell r="AE21" t="str">
            <v/>
          </cell>
        </row>
        <row r="22">
          <cell r="M22">
            <v>416579</v>
          </cell>
          <cell r="R22">
            <v>0</v>
          </cell>
          <cell r="V22">
            <v>1</v>
          </cell>
          <cell r="AC22" t="str">
            <v>Lân</v>
          </cell>
          <cell r="AE22" t="str">
            <v/>
          </cell>
        </row>
        <row r="23">
          <cell r="M23">
            <v>346624</v>
          </cell>
          <cell r="R23">
            <v>0</v>
          </cell>
          <cell r="V23">
            <v>1</v>
          </cell>
          <cell r="AC23" t="str">
            <v>Ph??ng</v>
          </cell>
          <cell r="AE23" t="str">
            <v/>
          </cell>
        </row>
        <row r="24">
          <cell r="M24">
            <v>399630</v>
          </cell>
          <cell r="R24">
            <v>0</v>
          </cell>
          <cell r="V24">
            <v>1</v>
          </cell>
          <cell r="AC24" t="str">
            <v>Lân</v>
          </cell>
          <cell r="AE24" t="str">
            <v/>
          </cell>
        </row>
        <row r="25">
          <cell r="M25">
            <v>416579</v>
          </cell>
          <cell r="R25">
            <v>0</v>
          </cell>
          <cell r="V25">
            <v>1</v>
          </cell>
          <cell r="AC25" t="str">
            <v>Lân</v>
          </cell>
          <cell r="AE25" t="str">
            <v/>
          </cell>
        </row>
        <row r="26">
          <cell r="M26">
            <v>467952</v>
          </cell>
          <cell r="R26">
            <v>0</v>
          </cell>
          <cell r="V26">
            <v>0</v>
          </cell>
          <cell r="AC26" t="str">
            <v>Lân</v>
          </cell>
          <cell r="AE26" t="str">
            <v/>
          </cell>
        </row>
        <row r="27">
          <cell r="M27">
            <v>402798</v>
          </cell>
          <cell r="R27">
            <v>0</v>
          </cell>
          <cell r="V27">
            <v>0</v>
          </cell>
          <cell r="AC27" t="str">
            <v>Ph??ng</v>
          </cell>
          <cell r="AE27" t="str">
            <v/>
          </cell>
        </row>
        <row r="28">
          <cell r="M28">
            <v>468955</v>
          </cell>
          <cell r="R28">
            <v>0</v>
          </cell>
          <cell r="V28">
            <v>1</v>
          </cell>
          <cell r="AC28" t="str">
            <v>Ph??ng</v>
          </cell>
          <cell r="AE28" t="str">
            <v/>
          </cell>
        </row>
        <row r="29">
          <cell r="M29">
            <v>429958</v>
          </cell>
          <cell r="R29">
            <v>0</v>
          </cell>
          <cell r="V29">
            <v>0</v>
          </cell>
          <cell r="AC29" t="str">
            <v>Lân</v>
          </cell>
          <cell r="AE29" t="str">
            <v/>
          </cell>
        </row>
        <row r="30">
          <cell r="M30">
            <v>437408</v>
          </cell>
          <cell r="R30">
            <v>0</v>
          </cell>
          <cell r="V30">
            <v>0</v>
          </cell>
          <cell r="AC30" t="str">
            <v>Lân</v>
          </cell>
          <cell r="AE30" t="str">
            <v/>
          </cell>
        </row>
        <row r="31">
          <cell r="M31">
            <v>637321</v>
          </cell>
          <cell r="R31">
            <v>0</v>
          </cell>
          <cell r="V31">
            <v>0</v>
          </cell>
          <cell r="AC31" t="str">
            <v>Lân</v>
          </cell>
          <cell r="AE31" t="str">
            <v/>
          </cell>
        </row>
        <row r="32">
          <cell r="M32">
            <v>492602</v>
          </cell>
          <cell r="R32">
            <v>0</v>
          </cell>
          <cell r="V32">
            <v>0</v>
          </cell>
          <cell r="AC32" t="str">
            <v>Th?nh</v>
          </cell>
          <cell r="AE32" t="str">
            <v/>
          </cell>
        </row>
        <row r="33">
          <cell r="M33">
            <v>458747</v>
          </cell>
          <cell r="R33">
            <v>0</v>
          </cell>
          <cell r="V33">
            <v>0</v>
          </cell>
          <cell r="AC33" t="str">
            <v>Th?nh</v>
          </cell>
          <cell r="AE33" t="str">
            <v/>
          </cell>
        </row>
        <row r="34">
          <cell r="M34">
            <v>570000</v>
          </cell>
          <cell r="R34">
            <v>0</v>
          </cell>
          <cell r="V34">
            <v>0</v>
          </cell>
          <cell r="AC34" t="str">
            <v>Th?nh</v>
          </cell>
          <cell r="AE34" t="str">
            <v/>
          </cell>
        </row>
        <row r="35">
          <cell r="M35">
            <v>459757</v>
          </cell>
          <cell r="R35">
            <v>0</v>
          </cell>
          <cell r="V35">
            <v>0</v>
          </cell>
          <cell r="AC35" t="str">
            <v>Th?nh</v>
          </cell>
          <cell r="AE35" t="str">
            <v/>
          </cell>
        </row>
        <row r="36">
          <cell r="M36">
            <v>1068439</v>
          </cell>
          <cell r="R36">
            <v>0</v>
          </cell>
          <cell r="V36">
            <v>0</v>
          </cell>
          <cell r="AC36" t="str">
            <v>Th?nh</v>
          </cell>
          <cell r="AE36" t="str">
            <v/>
          </cell>
        </row>
        <row r="37">
          <cell r="M37">
            <v>370000</v>
          </cell>
          <cell r="R37">
            <v>0</v>
          </cell>
          <cell r="V37">
            <v>8999.9999999999909</v>
          </cell>
          <cell r="AC37" t="str">
            <v>Th?nh</v>
          </cell>
          <cell r="AE37" t="str">
            <v/>
          </cell>
        </row>
        <row r="38">
          <cell r="M38">
            <v>755502</v>
          </cell>
          <cell r="R38">
            <v>0</v>
          </cell>
          <cell r="V38">
            <v>0</v>
          </cell>
          <cell r="AC38" t="str">
            <v>Lân</v>
          </cell>
          <cell r="AE38" t="str">
            <v/>
          </cell>
        </row>
        <row r="39">
          <cell r="M39">
            <v>568518</v>
          </cell>
          <cell r="R39">
            <v>0</v>
          </cell>
          <cell r="V39">
            <v>0</v>
          </cell>
          <cell r="AC39" t="str">
            <v>Vân</v>
          </cell>
          <cell r="AE39" t="str">
            <v/>
          </cell>
        </row>
        <row r="40">
          <cell r="M40">
            <v>769014</v>
          </cell>
          <cell r="R40">
            <v>0</v>
          </cell>
          <cell r="V40">
            <v>2.0001274377740907E-2</v>
          </cell>
          <cell r="AC40" t="str">
            <v>th?nh</v>
          </cell>
          <cell r="AE40" t="str">
            <v/>
          </cell>
        </row>
        <row r="41">
          <cell r="M41">
            <v>475168</v>
          </cell>
          <cell r="R41">
            <v>0</v>
          </cell>
          <cell r="V41">
            <v>0</v>
          </cell>
          <cell r="AC41" t="str">
            <v>Vân</v>
          </cell>
          <cell r="AE41" t="str">
            <v/>
          </cell>
        </row>
        <row r="42">
          <cell r="M42">
            <v>769014</v>
          </cell>
          <cell r="R42">
            <v>0</v>
          </cell>
          <cell r="V42">
            <v>0</v>
          </cell>
          <cell r="AC42" t="str">
            <v>Vân</v>
          </cell>
          <cell r="AE42" t="str">
            <v/>
          </cell>
        </row>
        <row r="43">
          <cell r="M43">
            <v>750360</v>
          </cell>
          <cell r="R43">
            <v>0</v>
          </cell>
          <cell r="V43">
            <v>-75035.999513581861</v>
          </cell>
          <cell r="AC43" t="str">
            <v>Vân</v>
          </cell>
          <cell r="AE43" t="str">
            <v/>
          </cell>
        </row>
        <row r="44">
          <cell r="M44">
            <v>525000</v>
          </cell>
          <cell r="R44">
            <v>0</v>
          </cell>
          <cell r="V44">
            <v>0</v>
          </cell>
          <cell r="AC44" t="str">
            <v>Th?nh</v>
          </cell>
          <cell r="AE44" t="str">
            <v/>
          </cell>
        </row>
        <row r="45">
          <cell r="M45">
            <v>769778</v>
          </cell>
          <cell r="R45">
            <v>0</v>
          </cell>
          <cell r="V45">
            <v>0</v>
          </cell>
          <cell r="AC45" t="str">
            <v>Th?nh</v>
          </cell>
          <cell r="AE45" t="str">
            <v/>
          </cell>
        </row>
        <row r="46">
          <cell r="M46">
            <v>501552</v>
          </cell>
          <cell r="R46">
            <v>0</v>
          </cell>
          <cell r="V46">
            <v>0</v>
          </cell>
          <cell r="AC46" t="str">
            <v>Th?nh</v>
          </cell>
          <cell r="AE46" t="str">
            <v/>
          </cell>
        </row>
        <row r="47">
          <cell r="M47">
            <v>309524</v>
          </cell>
          <cell r="R47">
            <v>0</v>
          </cell>
          <cell r="AC47" t="str">
            <v>Th?nh</v>
          </cell>
          <cell r="AE47" t="str">
            <v/>
          </cell>
        </row>
        <row r="48">
          <cell r="M48">
            <v>531015</v>
          </cell>
          <cell r="R48">
            <v>0</v>
          </cell>
          <cell r="AC48" t="str">
            <v>Lân</v>
          </cell>
          <cell r="AE48" t="str">
            <v/>
          </cell>
        </row>
        <row r="49">
          <cell r="M49">
            <v>536976</v>
          </cell>
          <cell r="R49">
            <v>0</v>
          </cell>
          <cell r="AC49" t="str">
            <v>Th?nh</v>
          </cell>
          <cell r="AE49" t="str">
            <v/>
          </cell>
        </row>
        <row r="50">
          <cell r="M50">
            <v>1475000</v>
          </cell>
          <cell r="R50">
            <v>0</v>
          </cell>
          <cell r="AC50" t="str">
            <v>vân</v>
          </cell>
          <cell r="AE50" t="str">
            <v/>
          </cell>
        </row>
        <row r="51">
          <cell r="M51">
            <v>859986</v>
          </cell>
          <cell r="R51">
            <v>0</v>
          </cell>
          <cell r="AC51" t="str">
            <v>Lân</v>
          </cell>
          <cell r="AE51" t="str">
            <v/>
          </cell>
        </row>
        <row r="52">
          <cell r="M52">
            <v>1271724</v>
          </cell>
          <cell r="R52">
            <v>0</v>
          </cell>
          <cell r="AC52" t="str">
            <v>vân</v>
          </cell>
          <cell r="AE52" t="str">
            <v/>
          </cell>
        </row>
        <row r="53">
          <cell r="M53">
            <v>760668</v>
          </cell>
          <cell r="R53">
            <v>0</v>
          </cell>
          <cell r="AC53" t="str">
            <v>Lân</v>
          </cell>
          <cell r="AE53" t="str">
            <v/>
          </cell>
        </row>
        <row r="54">
          <cell r="M54">
            <v>751559</v>
          </cell>
          <cell r="R54">
            <v>0</v>
          </cell>
          <cell r="AE54" t="str">
            <v/>
          </cell>
        </row>
        <row r="55">
          <cell r="M55">
            <v>383618</v>
          </cell>
          <cell r="R55">
            <v>0</v>
          </cell>
          <cell r="AE55" t="str">
            <v/>
          </cell>
        </row>
        <row r="56">
          <cell r="M56">
            <v>695000</v>
          </cell>
          <cell r="R56">
            <v>0</v>
          </cell>
          <cell r="AE56" t="str">
            <v/>
          </cell>
        </row>
        <row r="57">
          <cell r="M57">
            <v>419048</v>
          </cell>
          <cell r="R57">
            <v>0</v>
          </cell>
          <cell r="AE57" t="str">
            <v/>
          </cell>
        </row>
        <row r="58">
          <cell r="M58">
            <v>338429.14</v>
          </cell>
          <cell r="R58">
            <v>0</v>
          </cell>
          <cell r="AE58" t="str">
            <v/>
          </cell>
        </row>
        <row r="59">
          <cell r="M59">
            <v>769014</v>
          </cell>
          <cell r="R59">
            <v>0</v>
          </cell>
          <cell r="AE59" t="str">
            <v/>
          </cell>
        </row>
        <row r="60">
          <cell r="M60">
            <v>859426</v>
          </cell>
          <cell r="R60">
            <v>0</v>
          </cell>
          <cell r="AE60" t="str">
            <v/>
          </cell>
        </row>
        <row r="61">
          <cell r="M61">
            <v>324762</v>
          </cell>
          <cell r="R61">
            <v>14762</v>
          </cell>
          <cell r="AE61" t="str">
            <v/>
          </cell>
        </row>
        <row r="62">
          <cell r="R62">
            <v>324762</v>
          </cell>
          <cell r="AE62" t="str">
            <v>NV</v>
          </cell>
          <cell r="AH62" t="str">
            <v>NV</v>
          </cell>
        </row>
        <row r="64">
          <cell r="AE64" t="str">
            <v/>
          </cell>
        </row>
        <row r="65">
          <cell r="R65">
            <v>0</v>
          </cell>
          <cell r="AE65" t="str">
            <v/>
          </cell>
        </row>
      </sheetData>
      <sheetData sheetId="6">
        <row r="6">
          <cell r="C6" t="str">
            <v>Thoa</v>
          </cell>
        </row>
      </sheetData>
      <sheetData sheetId="7">
        <row r="3">
          <cell r="A3" t="str">
            <v>N2</v>
          </cell>
        </row>
      </sheetData>
      <sheetData sheetId="8">
        <row r="8">
          <cell r="M8">
            <v>282789</v>
          </cell>
        </row>
      </sheetData>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18"/>
  <sheetViews>
    <sheetView workbookViewId="0">
      <selection activeCell="A78" sqref="A78"/>
    </sheetView>
  </sheetViews>
  <sheetFormatPr defaultRowHeight="12.75" x14ac:dyDescent="0.2"/>
  <cols>
    <col min="1" max="1" width="13.140625" style="2" bestFit="1" customWidth="1"/>
    <col min="2" max="2" width="11" style="2" bestFit="1" customWidth="1"/>
    <col min="3" max="3" width="38.28515625" style="2" customWidth="1"/>
    <col min="4" max="4" width="11.28515625" style="94" customWidth="1"/>
    <col min="5" max="5" width="11.140625" style="94" customWidth="1"/>
    <col min="6" max="7" width="13.140625" style="94" customWidth="1"/>
    <col min="8" max="8" width="15.85546875" style="95" customWidth="1"/>
    <col min="9" max="9" width="11.42578125" style="94" bestFit="1" customWidth="1"/>
    <col min="10" max="10" width="9.5703125" style="96" bestFit="1" customWidth="1"/>
    <col min="12" max="12" width="11.28515625" bestFit="1" customWidth="1"/>
    <col min="257" max="257" width="13.140625" bestFit="1" customWidth="1"/>
    <col min="258" max="258" width="11" bestFit="1" customWidth="1"/>
    <col min="259" max="259" width="38.28515625" bestFit="1" customWidth="1"/>
    <col min="260" max="260" width="11.28515625" bestFit="1" customWidth="1"/>
    <col min="261" max="261" width="11.140625" bestFit="1" customWidth="1"/>
    <col min="262" max="263" width="13.140625" bestFit="1" customWidth="1"/>
    <col min="264" max="264" width="15.85546875" bestFit="1" customWidth="1"/>
    <col min="265" max="265" width="11.42578125" bestFit="1" customWidth="1"/>
    <col min="266" max="266" width="9.5703125" bestFit="1" customWidth="1"/>
    <col min="268" max="268" width="11.28515625" bestFit="1" customWidth="1"/>
    <col min="513" max="513" width="13.140625" bestFit="1" customWidth="1"/>
    <col min="514" max="514" width="11" bestFit="1" customWidth="1"/>
    <col min="515" max="515" width="38.28515625" bestFit="1" customWidth="1"/>
    <col min="516" max="516" width="11.28515625" bestFit="1" customWidth="1"/>
    <col min="517" max="517" width="11.140625" bestFit="1" customWidth="1"/>
    <col min="518" max="519" width="13.140625" bestFit="1" customWidth="1"/>
    <col min="520" max="520" width="15.85546875" bestFit="1" customWidth="1"/>
    <col min="521" max="521" width="11.42578125" bestFit="1" customWidth="1"/>
    <col min="522" max="522" width="9.5703125" bestFit="1" customWidth="1"/>
    <col min="524" max="524" width="11.28515625" bestFit="1" customWidth="1"/>
    <col min="769" max="769" width="13.140625" bestFit="1" customWidth="1"/>
    <col min="770" max="770" width="11" bestFit="1" customWidth="1"/>
    <col min="771" max="771" width="38.28515625" bestFit="1" customWidth="1"/>
    <col min="772" max="772" width="11.28515625" bestFit="1" customWidth="1"/>
    <col min="773" max="773" width="11.140625" bestFit="1" customWidth="1"/>
    <col min="774" max="775" width="13.140625" bestFit="1" customWidth="1"/>
    <col min="776" max="776" width="15.85546875" bestFit="1" customWidth="1"/>
    <col min="777" max="777" width="11.42578125" bestFit="1" customWidth="1"/>
    <col min="778" max="778" width="9.5703125" bestFit="1" customWidth="1"/>
    <col min="780" max="780" width="11.28515625" bestFit="1" customWidth="1"/>
    <col min="1025" max="1025" width="13.140625" bestFit="1" customWidth="1"/>
    <col min="1026" max="1026" width="11" bestFit="1" customWidth="1"/>
    <col min="1027" max="1027" width="38.28515625" bestFit="1" customWidth="1"/>
    <col min="1028" max="1028" width="11.28515625" bestFit="1" customWidth="1"/>
    <col min="1029" max="1029" width="11.140625" bestFit="1" customWidth="1"/>
    <col min="1030" max="1031" width="13.140625" bestFit="1" customWidth="1"/>
    <col min="1032" max="1032" width="15.85546875" bestFit="1" customWidth="1"/>
    <col min="1033" max="1033" width="11.42578125" bestFit="1" customWidth="1"/>
    <col min="1034" max="1034" width="9.5703125" bestFit="1" customWidth="1"/>
    <col min="1036" max="1036" width="11.28515625" bestFit="1" customWidth="1"/>
    <col min="1281" max="1281" width="13.140625" bestFit="1" customWidth="1"/>
    <col min="1282" max="1282" width="11" bestFit="1" customWidth="1"/>
    <col min="1283" max="1283" width="38.28515625" bestFit="1" customWidth="1"/>
    <col min="1284" max="1284" width="11.28515625" bestFit="1" customWidth="1"/>
    <col min="1285" max="1285" width="11.140625" bestFit="1" customWidth="1"/>
    <col min="1286" max="1287" width="13.140625" bestFit="1" customWidth="1"/>
    <col min="1288" max="1288" width="15.85546875" bestFit="1" customWidth="1"/>
    <col min="1289" max="1289" width="11.42578125" bestFit="1" customWidth="1"/>
    <col min="1290" max="1290" width="9.5703125" bestFit="1" customWidth="1"/>
    <col min="1292" max="1292" width="11.28515625" bestFit="1" customWidth="1"/>
    <col min="1537" max="1537" width="13.140625" bestFit="1" customWidth="1"/>
    <col min="1538" max="1538" width="11" bestFit="1" customWidth="1"/>
    <col min="1539" max="1539" width="38.28515625" bestFit="1" customWidth="1"/>
    <col min="1540" max="1540" width="11.28515625" bestFit="1" customWidth="1"/>
    <col min="1541" max="1541" width="11.140625" bestFit="1" customWidth="1"/>
    <col min="1542" max="1543" width="13.140625" bestFit="1" customWidth="1"/>
    <col min="1544" max="1544" width="15.85546875" bestFit="1" customWidth="1"/>
    <col min="1545" max="1545" width="11.42578125" bestFit="1" customWidth="1"/>
    <col min="1546" max="1546" width="9.5703125" bestFit="1" customWidth="1"/>
    <col min="1548" max="1548" width="11.28515625" bestFit="1" customWidth="1"/>
    <col min="1793" max="1793" width="13.140625" bestFit="1" customWidth="1"/>
    <col min="1794" max="1794" width="11" bestFit="1" customWidth="1"/>
    <col min="1795" max="1795" width="38.28515625" bestFit="1" customWidth="1"/>
    <col min="1796" max="1796" width="11.28515625" bestFit="1" customWidth="1"/>
    <col min="1797" max="1797" width="11.140625" bestFit="1" customWidth="1"/>
    <col min="1798" max="1799" width="13.140625" bestFit="1" customWidth="1"/>
    <col min="1800" max="1800" width="15.85546875" bestFit="1" customWidth="1"/>
    <col min="1801" max="1801" width="11.42578125" bestFit="1" customWidth="1"/>
    <col min="1802" max="1802" width="9.5703125" bestFit="1" customWidth="1"/>
    <col min="1804" max="1804" width="11.28515625" bestFit="1" customWidth="1"/>
    <col min="2049" max="2049" width="13.140625" bestFit="1" customWidth="1"/>
    <col min="2050" max="2050" width="11" bestFit="1" customWidth="1"/>
    <col min="2051" max="2051" width="38.28515625" bestFit="1" customWidth="1"/>
    <col min="2052" max="2052" width="11.28515625" bestFit="1" customWidth="1"/>
    <col min="2053" max="2053" width="11.140625" bestFit="1" customWidth="1"/>
    <col min="2054" max="2055" width="13.140625" bestFit="1" customWidth="1"/>
    <col min="2056" max="2056" width="15.85546875" bestFit="1" customWidth="1"/>
    <col min="2057" max="2057" width="11.42578125" bestFit="1" customWidth="1"/>
    <col min="2058" max="2058" width="9.5703125" bestFit="1" customWidth="1"/>
    <col min="2060" max="2060" width="11.28515625" bestFit="1" customWidth="1"/>
    <col min="2305" max="2305" width="13.140625" bestFit="1" customWidth="1"/>
    <col min="2306" max="2306" width="11" bestFit="1" customWidth="1"/>
    <col min="2307" max="2307" width="38.28515625" bestFit="1" customWidth="1"/>
    <col min="2308" max="2308" width="11.28515625" bestFit="1" customWidth="1"/>
    <col min="2309" max="2309" width="11.140625" bestFit="1" customWidth="1"/>
    <col min="2310" max="2311" width="13.140625" bestFit="1" customWidth="1"/>
    <col min="2312" max="2312" width="15.85546875" bestFit="1" customWidth="1"/>
    <col min="2313" max="2313" width="11.42578125" bestFit="1" customWidth="1"/>
    <col min="2314" max="2314" width="9.5703125" bestFit="1" customWidth="1"/>
    <col min="2316" max="2316" width="11.28515625" bestFit="1" customWidth="1"/>
    <col min="2561" max="2561" width="13.140625" bestFit="1" customWidth="1"/>
    <col min="2562" max="2562" width="11" bestFit="1" customWidth="1"/>
    <col min="2563" max="2563" width="38.28515625" bestFit="1" customWidth="1"/>
    <col min="2564" max="2564" width="11.28515625" bestFit="1" customWidth="1"/>
    <col min="2565" max="2565" width="11.140625" bestFit="1" customWidth="1"/>
    <col min="2566" max="2567" width="13.140625" bestFit="1" customWidth="1"/>
    <col min="2568" max="2568" width="15.85546875" bestFit="1" customWidth="1"/>
    <col min="2569" max="2569" width="11.42578125" bestFit="1" customWidth="1"/>
    <col min="2570" max="2570" width="9.5703125" bestFit="1" customWidth="1"/>
    <col min="2572" max="2572" width="11.28515625" bestFit="1" customWidth="1"/>
    <col min="2817" max="2817" width="13.140625" bestFit="1" customWidth="1"/>
    <col min="2818" max="2818" width="11" bestFit="1" customWidth="1"/>
    <col min="2819" max="2819" width="38.28515625" bestFit="1" customWidth="1"/>
    <col min="2820" max="2820" width="11.28515625" bestFit="1" customWidth="1"/>
    <col min="2821" max="2821" width="11.140625" bestFit="1" customWidth="1"/>
    <col min="2822" max="2823" width="13.140625" bestFit="1" customWidth="1"/>
    <col min="2824" max="2824" width="15.85546875" bestFit="1" customWidth="1"/>
    <col min="2825" max="2825" width="11.42578125" bestFit="1" customWidth="1"/>
    <col min="2826" max="2826" width="9.5703125" bestFit="1" customWidth="1"/>
    <col min="2828" max="2828" width="11.28515625" bestFit="1" customWidth="1"/>
    <col min="3073" max="3073" width="13.140625" bestFit="1" customWidth="1"/>
    <col min="3074" max="3074" width="11" bestFit="1" customWidth="1"/>
    <col min="3075" max="3075" width="38.28515625" bestFit="1" customWidth="1"/>
    <col min="3076" max="3076" width="11.28515625" bestFit="1" customWidth="1"/>
    <col min="3077" max="3077" width="11.140625" bestFit="1" customWidth="1"/>
    <col min="3078" max="3079" width="13.140625" bestFit="1" customWidth="1"/>
    <col min="3080" max="3080" width="15.85546875" bestFit="1" customWidth="1"/>
    <col min="3081" max="3081" width="11.42578125" bestFit="1" customWidth="1"/>
    <col min="3082" max="3082" width="9.5703125" bestFit="1" customWidth="1"/>
    <col min="3084" max="3084" width="11.28515625" bestFit="1" customWidth="1"/>
    <col min="3329" max="3329" width="13.140625" bestFit="1" customWidth="1"/>
    <col min="3330" max="3330" width="11" bestFit="1" customWidth="1"/>
    <col min="3331" max="3331" width="38.28515625" bestFit="1" customWidth="1"/>
    <col min="3332" max="3332" width="11.28515625" bestFit="1" customWidth="1"/>
    <col min="3333" max="3333" width="11.140625" bestFit="1" customWidth="1"/>
    <col min="3334" max="3335" width="13.140625" bestFit="1" customWidth="1"/>
    <col min="3336" max="3336" width="15.85546875" bestFit="1" customWidth="1"/>
    <col min="3337" max="3337" width="11.42578125" bestFit="1" customWidth="1"/>
    <col min="3338" max="3338" width="9.5703125" bestFit="1" customWidth="1"/>
    <col min="3340" max="3340" width="11.28515625" bestFit="1" customWidth="1"/>
    <col min="3585" max="3585" width="13.140625" bestFit="1" customWidth="1"/>
    <col min="3586" max="3586" width="11" bestFit="1" customWidth="1"/>
    <col min="3587" max="3587" width="38.28515625" bestFit="1" customWidth="1"/>
    <col min="3588" max="3588" width="11.28515625" bestFit="1" customWidth="1"/>
    <col min="3589" max="3589" width="11.140625" bestFit="1" customWidth="1"/>
    <col min="3590" max="3591" width="13.140625" bestFit="1" customWidth="1"/>
    <col min="3592" max="3592" width="15.85546875" bestFit="1" customWidth="1"/>
    <col min="3593" max="3593" width="11.42578125" bestFit="1" customWidth="1"/>
    <col min="3594" max="3594" width="9.5703125" bestFit="1" customWidth="1"/>
    <col min="3596" max="3596" width="11.28515625" bestFit="1" customWidth="1"/>
    <col min="3841" max="3841" width="13.140625" bestFit="1" customWidth="1"/>
    <col min="3842" max="3842" width="11" bestFit="1" customWidth="1"/>
    <col min="3843" max="3843" width="38.28515625" bestFit="1" customWidth="1"/>
    <col min="3844" max="3844" width="11.28515625" bestFit="1" customWidth="1"/>
    <col min="3845" max="3845" width="11.140625" bestFit="1" customWidth="1"/>
    <col min="3846" max="3847" width="13.140625" bestFit="1" customWidth="1"/>
    <col min="3848" max="3848" width="15.85546875" bestFit="1" customWidth="1"/>
    <col min="3849" max="3849" width="11.42578125" bestFit="1" customWidth="1"/>
    <col min="3850" max="3850" width="9.5703125" bestFit="1" customWidth="1"/>
    <col min="3852" max="3852" width="11.28515625" bestFit="1" customWidth="1"/>
    <col min="4097" max="4097" width="13.140625" bestFit="1" customWidth="1"/>
    <col min="4098" max="4098" width="11" bestFit="1" customWidth="1"/>
    <col min="4099" max="4099" width="38.28515625" bestFit="1" customWidth="1"/>
    <col min="4100" max="4100" width="11.28515625" bestFit="1" customWidth="1"/>
    <col min="4101" max="4101" width="11.140625" bestFit="1" customWidth="1"/>
    <col min="4102" max="4103" width="13.140625" bestFit="1" customWidth="1"/>
    <col min="4104" max="4104" width="15.85546875" bestFit="1" customWidth="1"/>
    <col min="4105" max="4105" width="11.42578125" bestFit="1" customWidth="1"/>
    <col min="4106" max="4106" width="9.5703125" bestFit="1" customWidth="1"/>
    <col min="4108" max="4108" width="11.28515625" bestFit="1" customWidth="1"/>
    <col min="4353" max="4353" width="13.140625" bestFit="1" customWidth="1"/>
    <col min="4354" max="4354" width="11" bestFit="1" customWidth="1"/>
    <col min="4355" max="4355" width="38.28515625" bestFit="1" customWidth="1"/>
    <col min="4356" max="4356" width="11.28515625" bestFit="1" customWidth="1"/>
    <col min="4357" max="4357" width="11.140625" bestFit="1" customWidth="1"/>
    <col min="4358" max="4359" width="13.140625" bestFit="1" customWidth="1"/>
    <col min="4360" max="4360" width="15.85546875" bestFit="1" customWidth="1"/>
    <col min="4361" max="4361" width="11.42578125" bestFit="1" customWidth="1"/>
    <col min="4362" max="4362" width="9.5703125" bestFit="1" customWidth="1"/>
    <col min="4364" max="4364" width="11.28515625" bestFit="1" customWidth="1"/>
    <col min="4609" max="4609" width="13.140625" bestFit="1" customWidth="1"/>
    <col min="4610" max="4610" width="11" bestFit="1" customWidth="1"/>
    <col min="4611" max="4611" width="38.28515625" bestFit="1" customWidth="1"/>
    <col min="4612" max="4612" width="11.28515625" bestFit="1" customWidth="1"/>
    <col min="4613" max="4613" width="11.140625" bestFit="1" customWidth="1"/>
    <col min="4614" max="4615" width="13.140625" bestFit="1" customWidth="1"/>
    <col min="4616" max="4616" width="15.85546875" bestFit="1" customWidth="1"/>
    <col min="4617" max="4617" width="11.42578125" bestFit="1" customWidth="1"/>
    <col min="4618" max="4618" width="9.5703125" bestFit="1" customWidth="1"/>
    <col min="4620" max="4620" width="11.28515625" bestFit="1" customWidth="1"/>
    <col min="4865" max="4865" width="13.140625" bestFit="1" customWidth="1"/>
    <col min="4866" max="4866" width="11" bestFit="1" customWidth="1"/>
    <col min="4867" max="4867" width="38.28515625" bestFit="1" customWidth="1"/>
    <col min="4868" max="4868" width="11.28515625" bestFit="1" customWidth="1"/>
    <col min="4869" max="4869" width="11.140625" bestFit="1" customWidth="1"/>
    <col min="4870" max="4871" width="13.140625" bestFit="1" customWidth="1"/>
    <col min="4872" max="4872" width="15.85546875" bestFit="1" customWidth="1"/>
    <col min="4873" max="4873" width="11.42578125" bestFit="1" customWidth="1"/>
    <col min="4874" max="4874" width="9.5703125" bestFit="1" customWidth="1"/>
    <col min="4876" max="4876" width="11.28515625" bestFit="1" customWidth="1"/>
    <col min="5121" max="5121" width="13.140625" bestFit="1" customWidth="1"/>
    <col min="5122" max="5122" width="11" bestFit="1" customWidth="1"/>
    <col min="5123" max="5123" width="38.28515625" bestFit="1" customWidth="1"/>
    <col min="5124" max="5124" width="11.28515625" bestFit="1" customWidth="1"/>
    <col min="5125" max="5125" width="11.140625" bestFit="1" customWidth="1"/>
    <col min="5126" max="5127" width="13.140625" bestFit="1" customWidth="1"/>
    <col min="5128" max="5128" width="15.85546875" bestFit="1" customWidth="1"/>
    <col min="5129" max="5129" width="11.42578125" bestFit="1" customWidth="1"/>
    <col min="5130" max="5130" width="9.5703125" bestFit="1" customWidth="1"/>
    <col min="5132" max="5132" width="11.28515625" bestFit="1" customWidth="1"/>
    <col min="5377" max="5377" width="13.140625" bestFit="1" customWidth="1"/>
    <col min="5378" max="5378" width="11" bestFit="1" customWidth="1"/>
    <col min="5379" max="5379" width="38.28515625" bestFit="1" customWidth="1"/>
    <col min="5380" max="5380" width="11.28515625" bestFit="1" customWidth="1"/>
    <col min="5381" max="5381" width="11.140625" bestFit="1" customWidth="1"/>
    <col min="5382" max="5383" width="13.140625" bestFit="1" customWidth="1"/>
    <col min="5384" max="5384" width="15.85546875" bestFit="1" customWidth="1"/>
    <col min="5385" max="5385" width="11.42578125" bestFit="1" customWidth="1"/>
    <col min="5386" max="5386" width="9.5703125" bestFit="1" customWidth="1"/>
    <col min="5388" max="5388" width="11.28515625" bestFit="1" customWidth="1"/>
    <col min="5633" max="5633" width="13.140625" bestFit="1" customWidth="1"/>
    <col min="5634" max="5634" width="11" bestFit="1" customWidth="1"/>
    <col min="5635" max="5635" width="38.28515625" bestFit="1" customWidth="1"/>
    <col min="5636" max="5636" width="11.28515625" bestFit="1" customWidth="1"/>
    <col min="5637" max="5637" width="11.140625" bestFit="1" customWidth="1"/>
    <col min="5638" max="5639" width="13.140625" bestFit="1" customWidth="1"/>
    <col min="5640" max="5640" width="15.85546875" bestFit="1" customWidth="1"/>
    <col min="5641" max="5641" width="11.42578125" bestFit="1" customWidth="1"/>
    <col min="5642" max="5642" width="9.5703125" bestFit="1" customWidth="1"/>
    <col min="5644" max="5644" width="11.28515625" bestFit="1" customWidth="1"/>
    <col min="5889" max="5889" width="13.140625" bestFit="1" customWidth="1"/>
    <col min="5890" max="5890" width="11" bestFit="1" customWidth="1"/>
    <col min="5891" max="5891" width="38.28515625" bestFit="1" customWidth="1"/>
    <col min="5892" max="5892" width="11.28515625" bestFit="1" customWidth="1"/>
    <col min="5893" max="5893" width="11.140625" bestFit="1" customWidth="1"/>
    <col min="5894" max="5895" width="13.140625" bestFit="1" customWidth="1"/>
    <col min="5896" max="5896" width="15.85546875" bestFit="1" customWidth="1"/>
    <col min="5897" max="5897" width="11.42578125" bestFit="1" customWidth="1"/>
    <col min="5898" max="5898" width="9.5703125" bestFit="1" customWidth="1"/>
    <col min="5900" max="5900" width="11.28515625" bestFit="1" customWidth="1"/>
    <col min="6145" max="6145" width="13.140625" bestFit="1" customWidth="1"/>
    <col min="6146" max="6146" width="11" bestFit="1" customWidth="1"/>
    <col min="6147" max="6147" width="38.28515625" bestFit="1" customWidth="1"/>
    <col min="6148" max="6148" width="11.28515625" bestFit="1" customWidth="1"/>
    <col min="6149" max="6149" width="11.140625" bestFit="1" customWidth="1"/>
    <col min="6150" max="6151" width="13.140625" bestFit="1" customWidth="1"/>
    <col min="6152" max="6152" width="15.85546875" bestFit="1" customWidth="1"/>
    <col min="6153" max="6153" width="11.42578125" bestFit="1" customWidth="1"/>
    <col min="6154" max="6154" width="9.5703125" bestFit="1" customWidth="1"/>
    <col min="6156" max="6156" width="11.28515625" bestFit="1" customWidth="1"/>
    <col min="6401" max="6401" width="13.140625" bestFit="1" customWidth="1"/>
    <col min="6402" max="6402" width="11" bestFit="1" customWidth="1"/>
    <col min="6403" max="6403" width="38.28515625" bestFit="1" customWidth="1"/>
    <col min="6404" max="6404" width="11.28515625" bestFit="1" customWidth="1"/>
    <col min="6405" max="6405" width="11.140625" bestFit="1" customWidth="1"/>
    <col min="6406" max="6407" width="13.140625" bestFit="1" customWidth="1"/>
    <col min="6408" max="6408" width="15.85546875" bestFit="1" customWidth="1"/>
    <col min="6409" max="6409" width="11.42578125" bestFit="1" customWidth="1"/>
    <col min="6410" max="6410" width="9.5703125" bestFit="1" customWidth="1"/>
    <col min="6412" max="6412" width="11.28515625" bestFit="1" customWidth="1"/>
    <col min="6657" max="6657" width="13.140625" bestFit="1" customWidth="1"/>
    <col min="6658" max="6658" width="11" bestFit="1" customWidth="1"/>
    <col min="6659" max="6659" width="38.28515625" bestFit="1" customWidth="1"/>
    <col min="6660" max="6660" width="11.28515625" bestFit="1" customWidth="1"/>
    <col min="6661" max="6661" width="11.140625" bestFit="1" customWidth="1"/>
    <col min="6662" max="6663" width="13.140625" bestFit="1" customWidth="1"/>
    <col min="6664" max="6664" width="15.85546875" bestFit="1" customWidth="1"/>
    <col min="6665" max="6665" width="11.42578125" bestFit="1" customWidth="1"/>
    <col min="6666" max="6666" width="9.5703125" bestFit="1" customWidth="1"/>
    <col min="6668" max="6668" width="11.28515625" bestFit="1" customWidth="1"/>
    <col min="6913" max="6913" width="13.140625" bestFit="1" customWidth="1"/>
    <col min="6914" max="6914" width="11" bestFit="1" customWidth="1"/>
    <col min="6915" max="6915" width="38.28515625" bestFit="1" customWidth="1"/>
    <col min="6916" max="6916" width="11.28515625" bestFit="1" customWidth="1"/>
    <col min="6917" max="6917" width="11.140625" bestFit="1" customWidth="1"/>
    <col min="6918" max="6919" width="13.140625" bestFit="1" customWidth="1"/>
    <col min="6920" max="6920" width="15.85546875" bestFit="1" customWidth="1"/>
    <col min="6921" max="6921" width="11.42578125" bestFit="1" customWidth="1"/>
    <col min="6922" max="6922" width="9.5703125" bestFit="1" customWidth="1"/>
    <col min="6924" max="6924" width="11.28515625" bestFit="1" customWidth="1"/>
    <col min="7169" max="7169" width="13.140625" bestFit="1" customWidth="1"/>
    <col min="7170" max="7170" width="11" bestFit="1" customWidth="1"/>
    <col min="7171" max="7171" width="38.28515625" bestFit="1" customWidth="1"/>
    <col min="7172" max="7172" width="11.28515625" bestFit="1" customWidth="1"/>
    <col min="7173" max="7173" width="11.140625" bestFit="1" customWidth="1"/>
    <col min="7174" max="7175" width="13.140625" bestFit="1" customWidth="1"/>
    <col min="7176" max="7176" width="15.85546875" bestFit="1" customWidth="1"/>
    <col min="7177" max="7177" width="11.42578125" bestFit="1" customWidth="1"/>
    <col min="7178" max="7178" width="9.5703125" bestFit="1" customWidth="1"/>
    <col min="7180" max="7180" width="11.28515625" bestFit="1" customWidth="1"/>
    <col min="7425" max="7425" width="13.140625" bestFit="1" customWidth="1"/>
    <col min="7426" max="7426" width="11" bestFit="1" customWidth="1"/>
    <col min="7427" max="7427" width="38.28515625" bestFit="1" customWidth="1"/>
    <col min="7428" max="7428" width="11.28515625" bestFit="1" customWidth="1"/>
    <col min="7429" max="7429" width="11.140625" bestFit="1" customWidth="1"/>
    <col min="7430" max="7431" width="13.140625" bestFit="1" customWidth="1"/>
    <col min="7432" max="7432" width="15.85546875" bestFit="1" customWidth="1"/>
    <col min="7433" max="7433" width="11.42578125" bestFit="1" customWidth="1"/>
    <col min="7434" max="7434" width="9.5703125" bestFit="1" customWidth="1"/>
    <col min="7436" max="7436" width="11.28515625" bestFit="1" customWidth="1"/>
    <col min="7681" max="7681" width="13.140625" bestFit="1" customWidth="1"/>
    <col min="7682" max="7682" width="11" bestFit="1" customWidth="1"/>
    <col min="7683" max="7683" width="38.28515625" bestFit="1" customWidth="1"/>
    <col min="7684" max="7684" width="11.28515625" bestFit="1" customWidth="1"/>
    <col min="7685" max="7685" width="11.140625" bestFit="1" customWidth="1"/>
    <col min="7686" max="7687" width="13.140625" bestFit="1" customWidth="1"/>
    <col min="7688" max="7688" width="15.85546875" bestFit="1" customWidth="1"/>
    <col min="7689" max="7689" width="11.42578125" bestFit="1" customWidth="1"/>
    <col min="7690" max="7690" width="9.5703125" bestFit="1" customWidth="1"/>
    <col min="7692" max="7692" width="11.28515625" bestFit="1" customWidth="1"/>
    <col min="7937" max="7937" width="13.140625" bestFit="1" customWidth="1"/>
    <col min="7938" max="7938" width="11" bestFit="1" customWidth="1"/>
    <col min="7939" max="7939" width="38.28515625" bestFit="1" customWidth="1"/>
    <col min="7940" max="7940" width="11.28515625" bestFit="1" customWidth="1"/>
    <col min="7941" max="7941" width="11.140625" bestFit="1" customWidth="1"/>
    <col min="7942" max="7943" width="13.140625" bestFit="1" customWidth="1"/>
    <col min="7944" max="7944" width="15.85546875" bestFit="1" customWidth="1"/>
    <col min="7945" max="7945" width="11.42578125" bestFit="1" customWidth="1"/>
    <col min="7946" max="7946" width="9.5703125" bestFit="1" customWidth="1"/>
    <col min="7948" max="7948" width="11.28515625" bestFit="1" customWidth="1"/>
    <col min="8193" max="8193" width="13.140625" bestFit="1" customWidth="1"/>
    <col min="8194" max="8194" width="11" bestFit="1" customWidth="1"/>
    <col min="8195" max="8195" width="38.28515625" bestFit="1" customWidth="1"/>
    <col min="8196" max="8196" width="11.28515625" bestFit="1" customWidth="1"/>
    <col min="8197" max="8197" width="11.140625" bestFit="1" customWidth="1"/>
    <col min="8198" max="8199" width="13.140625" bestFit="1" customWidth="1"/>
    <col min="8200" max="8200" width="15.85546875" bestFit="1" customWidth="1"/>
    <col min="8201" max="8201" width="11.42578125" bestFit="1" customWidth="1"/>
    <col min="8202" max="8202" width="9.5703125" bestFit="1" customWidth="1"/>
    <col min="8204" max="8204" width="11.28515625" bestFit="1" customWidth="1"/>
    <col min="8449" max="8449" width="13.140625" bestFit="1" customWidth="1"/>
    <col min="8450" max="8450" width="11" bestFit="1" customWidth="1"/>
    <col min="8451" max="8451" width="38.28515625" bestFit="1" customWidth="1"/>
    <col min="8452" max="8452" width="11.28515625" bestFit="1" customWidth="1"/>
    <col min="8453" max="8453" width="11.140625" bestFit="1" customWidth="1"/>
    <col min="8454" max="8455" width="13.140625" bestFit="1" customWidth="1"/>
    <col min="8456" max="8456" width="15.85546875" bestFit="1" customWidth="1"/>
    <col min="8457" max="8457" width="11.42578125" bestFit="1" customWidth="1"/>
    <col min="8458" max="8458" width="9.5703125" bestFit="1" customWidth="1"/>
    <col min="8460" max="8460" width="11.28515625" bestFit="1" customWidth="1"/>
    <col min="8705" max="8705" width="13.140625" bestFit="1" customWidth="1"/>
    <col min="8706" max="8706" width="11" bestFit="1" customWidth="1"/>
    <col min="8707" max="8707" width="38.28515625" bestFit="1" customWidth="1"/>
    <col min="8708" max="8708" width="11.28515625" bestFit="1" customWidth="1"/>
    <col min="8709" max="8709" width="11.140625" bestFit="1" customWidth="1"/>
    <col min="8710" max="8711" width="13.140625" bestFit="1" customWidth="1"/>
    <col min="8712" max="8712" width="15.85546875" bestFit="1" customWidth="1"/>
    <col min="8713" max="8713" width="11.42578125" bestFit="1" customWidth="1"/>
    <col min="8714" max="8714" width="9.5703125" bestFit="1" customWidth="1"/>
    <col min="8716" max="8716" width="11.28515625" bestFit="1" customWidth="1"/>
    <col min="8961" max="8961" width="13.140625" bestFit="1" customWidth="1"/>
    <col min="8962" max="8962" width="11" bestFit="1" customWidth="1"/>
    <col min="8963" max="8963" width="38.28515625" bestFit="1" customWidth="1"/>
    <col min="8964" max="8964" width="11.28515625" bestFit="1" customWidth="1"/>
    <col min="8965" max="8965" width="11.140625" bestFit="1" customWidth="1"/>
    <col min="8966" max="8967" width="13.140625" bestFit="1" customWidth="1"/>
    <col min="8968" max="8968" width="15.85546875" bestFit="1" customWidth="1"/>
    <col min="8969" max="8969" width="11.42578125" bestFit="1" customWidth="1"/>
    <col min="8970" max="8970" width="9.5703125" bestFit="1" customWidth="1"/>
    <col min="8972" max="8972" width="11.28515625" bestFit="1" customWidth="1"/>
    <col min="9217" max="9217" width="13.140625" bestFit="1" customWidth="1"/>
    <col min="9218" max="9218" width="11" bestFit="1" customWidth="1"/>
    <col min="9219" max="9219" width="38.28515625" bestFit="1" customWidth="1"/>
    <col min="9220" max="9220" width="11.28515625" bestFit="1" customWidth="1"/>
    <col min="9221" max="9221" width="11.140625" bestFit="1" customWidth="1"/>
    <col min="9222" max="9223" width="13.140625" bestFit="1" customWidth="1"/>
    <col min="9224" max="9224" width="15.85546875" bestFit="1" customWidth="1"/>
    <col min="9225" max="9225" width="11.42578125" bestFit="1" customWidth="1"/>
    <col min="9226" max="9226" width="9.5703125" bestFit="1" customWidth="1"/>
    <col min="9228" max="9228" width="11.28515625" bestFit="1" customWidth="1"/>
    <col min="9473" max="9473" width="13.140625" bestFit="1" customWidth="1"/>
    <col min="9474" max="9474" width="11" bestFit="1" customWidth="1"/>
    <col min="9475" max="9475" width="38.28515625" bestFit="1" customWidth="1"/>
    <col min="9476" max="9476" width="11.28515625" bestFit="1" customWidth="1"/>
    <col min="9477" max="9477" width="11.140625" bestFit="1" customWidth="1"/>
    <col min="9478" max="9479" width="13.140625" bestFit="1" customWidth="1"/>
    <col min="9480" max="9480" width="15.85546875" bestFit="1" customWidth="1"/>
    <col min="9481" max="9481" width="11.42578125" bestFit="1" customWidth="1"/>
    <col min="9482" max="9482" width="9.5703125" bestFit="1" customWidth="1"/>
    <col min="9484" max="9484" width="11.28515625" bestFit="1" customWidth="1"/>
    <col min="9729" max="9729" width="13.140625" bestFit="1" customWidth="1"/>
    <col min="9730" max="9730" width="11" bestFit="1" customWidth="1"/>
    <col min="9731" max="9731" width="38.28515625" bestFit="1" customWidth="1"/>
    <col min="9732" max="9732" width="11.28515625" bestFit="1" customWidth="1"/>
    <col min="9733" max="9733" width="11.140625" bestFit="1" customWidth="1"/>
    <col min="9734" max="9735" width="13.140625" bestFit="1" customWidth="1"/>
    <col min="9736" max="9736" width="15.85546875" bestFit="1" customWidth="1"/>
    <col min="9737" max="9737" width="11.42578125" bestFit="1" customWidth="1"/>
    <col min="9738" max="9738" width="9.5703125" bestFit="1" customWidth="1"/>
    <col min="9740" max="9740" width="11.28515625" bestFit="1" customWidth="1"/>
    <col min="9985" max="9985" width="13.140625" bestFit="1" customWidth="1"/>
    <col min="9986" max="9986" width="11" bestFit="1" customWidth="1"/>
    <col min="9987" max="9987" width="38.28515625" bestFit="1" customWidth="1"/>
    <col min="9988" max="9988" width="11.28515625" bestFit="1" customWidth="1"/>
    <col min="9989" max="9989" width="11.140625" bestFit="1" customWidth="1"/>
    <col min="9990" max="9991" width="13.140625" bestFit="1" customWidth="1"/>
    <col min="9992" max="9992" width="15.85546875" bestFit="1" customWidth="1"/>
    <col min="9993" max="9993" width="11.42578125" bestFit="1" customWidth="1"/>
    <col min="9994" max="9994" width="9.5703125" bestFit="1" customWidth="1"/>
    <col min="9996" max="9996" width="11.28515625" bestFit="1" customWidth="1"/>
    <col min="10241" max="10241" width="13.140625" bestFit="1" customWidth="1"/>
    <col min="10242" max="10242" width="11" bestFit="1" customWidth="1"/>
    <col min="10243" max="10243" width="38.28515625" bestFit="1" customWidth="1"/>
    <col min="10244" max="10244" width="11.28515625" bestFit="1" customWidth="1"/>
    <col min="10245" max="10245" width="11.140625" bestFit="1" customWidth="1"/>
    <col min="10246" max="10247" width="13.140625" bestFit="1" customWidth="1"/>
    <col min="10248" max="10248" width="15.85546875" bestFit="1" customWidth="1"/>
    <col min="10249" max="10249" width="11.42578125" bestFit="1" customWidth="1"/>
    <col min="10250" max="10250" width="9.5703125" bestFit="1" customWidth="1"/>
    <col min="10252" max="10252" width="11.28515625" bestFit="1" customWidth="1"/>
    <col min="10497" max="10497" width="13.140625" bestFit="1" customWidth="1"/>
    <col min="10498" max="10498" width="11" bestFit="1" customWidth="1"/>
    <col min="10499" max="10499" width="38.28515625" bestFit="1" customWidth="1"/>
    <col min="10500" max="10500" width="11.28515625" bestFit="1" customWidth="1"/>
    <col min="10501" max="10501" width="11.140625" bestFit="1" customWidth="1"/>
    <col min="10502" max="10503" width="13.140625" bestFit="1" customWidth="1"/>
    <col min="10504" max="10504" width="15.85546875" bestFit="1" customWidth="1"/>
    <col min="10505" max="10505" width="11.42578125" bestFit="1" customWidth="1"/>
    <col min="10506" max="10506" width="9.5703125" bestFit="1" customWidth="1"/>
    <col min="10508" max="10508" width="11.28515625" bestFit="1" customWidth="1"/>
    <col min="10753" max="10753" width="13.140625" bestFit="1" customWidth="1"/>
    <col min="10754" max="10754" width="11" bestFit="1" customWidth="1"/>
    <col min="10755" max="10755" width="38.28515625" bestFit="1" customWidth="1"/>
    <col min="10756" max="10756" width="11.28515625" bestFit="1" customWidth="1"/>
    <col min="10757" max="10757" width="11.140625" bestFit="1" customWidth="1"/>
    <col min="10758" max="10759" width="13.140625" bestFit="1" customWidth="1"/>
    <col min="10760" max="10760" width="15.85546875" bestFit="1" customWidth="1"/>
    <col min="10761" max="10761" width="11.42578125" bestFit="1" customWidth="1"/>
    <col min="10762" max="10762" width="9.5703125" bestFit="1" customWidth="1"/>
    <col min="10764" max="10764" width="11.28515625" bestFit="1" customWidth="1"/>
    <col min="11009" max="11009" width="13.140625" bestFit="1" customWidth="1"/>
    <col min="11010" max="11010" width="11" bestFit="1" customWidth="1"/>
    <col min="11011" max="11011" width="38.28515625" bestFit="1" customWidth="1"/>
    <col min="11012" max="11012" width="11.28515625" bestFit="1" customWidth="1"/>
    <col min="11013" max="11013" width="11.140625" bestFit="1" customWidth="1"/>
    <col min="11014" max="11015" width="13.140625" bestFit="1" customWidth="1"/>
    <col min="11016" max="11016" width="15.85546875" bestFit="1" customWidth="1"/>
    <col min="11017" max="11017" width="11.42578125" bestFit="1" customWidth="1"/>
    <col min="11018" max="11018" width="9.5703125" bestFit="1" customWidth="1"/>
    <col min="11020" max="11020" width="11.28515625" bestFit="1" customWidth="1"/>
    <col min="11265" max="11265" width="13.140625" bestFit="1" customWidth="1"/>
    <col min="11266" max="11266" width="11" bestFit="1" customWidth="1"/>
    <col min="11267" max="11267" width="38.28515625" bestFit="1" customWidth="1"/>
    <col min="11268" max="11268" width="11.28515625" bestFit="1" customWidth="1"/>
    <col min="11269" max="11269" width="11.140625" bestFit="1" customWidth="1"/>
    <col min="11270" max="11271" width="13.140625" bestFit="1" customWidth="1"/>
    <col min="11272" max="11272" width="15.85546875" bestFit="1" customWidth="1"/>
    <col min="11273" max="11273" width="11.42578125" bestFit="1" customWidth="1"/>
    <col min="11274" max="11274" width="9.5703125" bestFit="1" customWidth="1"/>
    <col min="11276" max="11276" width="11.28515625" bestFit="1" customWidth="1"/>
    <col min="11521" max="11521" width="13.140625" bestFit="1" customWidth="1"/>
    <col min="11522" max="11522" width="11" bestFit="1" customWidth="1"/>
    <col min="11523" max="11523" width="38.28515625" bestFit="1" customWidth="1"/>
    <col min="11524" max="11524" width="11.28515625" bestFit="1" customWidth="1"/>
    <col min="11525" max="11525" width="11.140625" bestFit="1" customWidth="1"/>
    <col min="11526" max="11527" width="13.140625" bestFit="1" customWidth="1"/>
    <col min="11528" max="11528" width="15.85546875" bestFit="1" customWidth="1"/>
    <col min="11529" max="11529" width="11.42578125" bestFit="1" customWidth="1"/>
    <col min="11530" max="11530" width="9.5703125" bestFit="1" customWidth="1"/>
    <col min="11532" max="11532" width="11.28515625" bestFit="1" customWidth="1"/>
    <col min="11777" max="11777" width="13.140625" bestFit="1" customWidth="1"/>
    <col min="11778" max="11778" width="11" bestFit="1" customWidth="1"/>
    <col min="11779" max="11779" width="38.28515625" bestFit="1" customWidth="1"/>
    <col min="11780" max="11780" width="11.28515625" bestFit="1" customWidth="1"/>
    <col min="11781" max="11781" width="11.140625" bestFit="1" customWidth="1"/>
    <col min="11782" max="11783" width="13.140625" bestFit="1" customWidth="1"/>
    <col min="11784" max="11784" width="15.85546875" bestFit="1" customWidth="1"/>
    <col min="11785" max="11785" width="11.42578125" bestFit="1" customWidth="1"/>
    <col min="11786" max="11786" width="9.5703125" bestFit="1" customWidth="1"/>
    <col min="11788" max="11788" width="11.28515625" bestFit="1" customWidth="1"/>
    <col min="12033" max="12033" width="13.140625" bestFit="1" customWidth="1"/>
    <col min="12034" max="12034" width="11" bestFit="1" customWidth="1"/>
    <col min="12035" max="12035" width="38.28515625" bestFit="1" customWidth="1"/>
    <col min="12036" max="12036" width="11.28515625" bestFit="1" customWidth="1"/>
    <col min="12037" max="12037" width="11.140625" bestFit="1" customWidth="1"/>
    <col min="12038" max="12039" width="13.140625" bestFit="1" customWidth="1"/>
    <col min="12040" max="12040" width="15.85546875" bestFit="1" customWidth="1"/>
    <col min="12041" max="12041" width="11.42578125" bestFit="1" customWidth="1"/>
    <col min="12042" max="12042" width="9.5703125" bestFit="1" customWidth="1"/>
    <col min="12044" max="12044" width="11.28515625" bestFit="1" customWidth="1"/>
    <col min="12289" max="12289" width="13.140625" bestFit="1" customWidth="1"/>
    <col min="12290" max="12290" width="11" bestFit="1" customWidth="1"/>
    <col min="12291" max="12291" width="38.28515625" bestFit="1" customWidth="1"/>
    <col min="12292" max="12292" width="11.28515625" bestFit="1" customWidth="1"/>
    <col min="12293" max="12293" width="11.140625" bestFit="1" customWidth="1"/>
    <col min="12294" max="12295" width="13.140625" bestFit="1" customWidth="1"/>
    <col min="12296" max="12296" width="15.85546875" bestFit="1" customWidth="1"/>
    <col min="12297" max="12297" width="11.42578125" bestFit="1" customWidth="1"/>
    <col min="12298" max="12298" width="9.5703125" bestFit="1" customWidth="1"/>
    <col min="12300" max="12300" width="11.28515625" bestFit="1" customWidth="1"/>
    <col min="12545" max="12545" width="13.140625" bestFit="1" customWidth="1"/>
    <col min="12546" max="12546" width="11" bestFit="1" customWidth="1"/>
    <col min="12547" max="12547" width="38.28515625" bestFit="1" customWidth="1"/>
    <col min="12548" max="12548" width="11.28515625" bestFit="1" customWidth="1"/>
    <col min="12549" max="12549" width="11.140625" bestFit="1" customWidth="1"/>
    <col min="12550" max="12551" width="13.140625" bestFit="1" customWidth="1"/>
    <col min="12552" max="12552" width="15.85546875" bestFit="1" customWidth="1"/>
    <col min="12553" max="12553" width="11.42578125" bestFit="1" customWidth="1"/>
    <col min="12554" max="12554" width="9.5703125" bestFit="1" customWidth="1"/>
    <col min="12556" max="12556" width="11.28515625" bestFit="1" customWidth="1"/>
    <col min="12801" max="12801" width="13.140625" bestFit="1" customWidth="1"/>
    <col min="12802" max="12802" width="11" bestFit="1" customWidth="1"/>
    <col min="12803" max="12803" width="38.28515625" bestFit="1" customWidth="1"/>
    <col min="12804" max="12804" width="11.28515625" bestFit="1" customWidth="1"/>
    <col min="12805" max="12805" width="11.140625" bestFit="1" customWidth="1"/>
    <col min="12806" max="12807" width="13.140625" bestFit="1" customWidth="1"/>
    <col min="12808" max="12808" width="15.85546875" bestFit="1" customWidth="1"/>
    <col min="12809" max="12809" width="11.42578125" bestFit="1" customWidth="1"/>
    <col min="12810" max="12810" width="9.5703125" bestFit="1" customWidth="1"/>
    <col min="12812" max="12812" width="11.28515625" bestFit="1" customWidth="1"/>
    <col min="13057" max="13057" width="13.140625" bestFit="1" customWidth="1"/>
    <col min="13058" max="13058" width="11" bestFit="1" customWidth="1"/>
    <col min="13059" max="13059" width="38.28515625" bestFit="1" customWidth="1"/>
    <col min="13060" max="13060" width="11.28515625" bestFit="1" customWidth="1"/>
    <col min="13061" max="13061" width="11.140625" bestFit="1" customWidth="1"/>
    <col min="13062" max="13063" width="13.140625" bestFit="1" customWidth="1"/>
    <col min="13064" max="13064" width="15.85546875" bestFit="1" customWidth="1"/>
    <col min="13065" max="13065" width="11.42578125" bestFit="1" customWidth="1"/>
    <col min="13066" max="13066" width="9.5703125" bestFit="1" customWidth="1"/>
    <col min="13068" max="13068" width="11.28515625" bestFit="1" customWidth="1"/>
    <col min="13313" max="13313" width="13.140625" bestFit="1" customWidth="1"/>
    <col min="13314" max="13314" width="11" bestFit="1" customWidth="1"/>
    <col min="13315" max="13315" width="38.28515625" bestFit="1" customWidth="1"/>
    <col min="13316" max="13316" width="11.28515625" bestFit="1" customWidth="1"/>
    <col min="13317" max="13317" width="11.140625" bestFit="1" customWidth="1"/>
    <col min="13318" max="13319" width="13.140625" bestFit="1" customWidth="1"/>
    <col min="13320" max="13320" width="15.85546875" bestFit="1" customWidth="1"/>
    <col min="13321" max="13321" width="11.42578125" bestFit="1" customWidth="1"/>
    <col min="13322" max="13322" width="9.5703125" bestFit="1" customWidth="1"/>
    <col min="13324" max="13324" width="11.28515625" bestFit="1" customWidth="1"/>
    <col min="13569" max="13569" width="13.140625" bestFit="1" customWidth="1"/>
    <col min="13570" max="13570" width="11" bestFit="1" customWidth="1"/>
    <col min="13571" max="13571" width="38.28515625" bestFit="1" customWidth="1"/>
    <col min="13572" max="13572" width="11.28515625" bestFit="1" customWidth="1"/>
    <col min="13573" max="13573" width="11.140625" bestFit="1" customWidth="1"/>
    <col min="13574" max="13575" width="13.140625" bestFit="1" customWidth="1"/>
    <col min="13576" max="13576" width="15.85546875" bestFit="1" customWidth="1"/>
    <col min="13577" max="13577" width="11.42578125" bestFit="1" customWidth="1"/>
    <col min="13578" max="13578" width="9.5703125" bestFit="1" customWidth="1"/>
    <col min="13580" max="13580" width="11.28515625" bestFit="1" customWidth="1"/>
    <col min="13825" max="13825" width="13.140625" bestFit="1" customWidth="1"/>
    <col min="13826" max="13826" width="11" bestFit="1" customWidth="1"/>
    <col min="13827" max="13827" width="38.28515625" bestFit="1" customWidth="1"/>
    <col min="13828" max="13828" width="11.28515625" bestFit="1" customWidth="1"/>
    <col min="13829" max="13829" width="11.140625" bestFit="1" customWidth="1"/>
    <col min="13830" max="13831" width="13.140625" bestFit="1" customWidth="1"/>
    <col min="13832" max="13832" width="15.85546875" bestFit="1" customWidth="1"/>
    <col min="13833" max="13833" width="11.42578125" bestFit="1" customWidth="1"/>
    <col min="13834" max="13834" width="9.5703125" bestFit="1" customWidth="1"/>
    <col min="13836" max="13836" width="11.28515625" bestFit="1" customWidth="1"/>
    <col min="14081" max="14081" width="13.140625" bestFit="1" customWidth="1"/>
    <col min="14082" max="14082" width="11" bestFit="1" customWidth="1"/>
    <col min="14083" max="14083" width="38.28515625" bestFit="1" customWidth="1"/>
    <col min="14084" max="14084" width="11.28515625" bestFit="1" customWidth="1"/>
    <col min="14085" max="14085" width="11.140625" bestFit="1" customWidth="1"/>
    <col min="14086" max="14087" width="13.140625" bestFit="1" customWidth="1"/>
    <col min="14088" max="14088" width="15.85546875" bestFit="1" customWidth="1"/>
    <col min="14089" max="14089" width="11.42578125" bestFit="1" customWidth="1"/>
    <col min="14090" max="14090" width="9.5703125" bestFit="1" customWidth="1"/>
    <col min="14092" max="14092" width="11.28515625" bestFit="1" customWidth="1"/>
    <col min="14337" max="14337" width="13.140625" bestFit="1" customWidth="1"/>
    <col min="14338" max="14338" width="11" bestFit="1" customWidth="1"/>
    <col min="14339" max="14339" width="38.28515625" bestFit="1" customWidth="1"/>
    <col min="14340" max="14340" width="11.28515625" bestFit="1" customWidth="1"/>
    <col min="14341" max="14341" width="11.140625" bestFit="1" customWidth="1"/>
    <col min="14342" max="14343" width="13.140625" bestFit="1" customWidth="1"/>
    <col min="14344" max="14344" width="15.85546875" bestFit="1" customWidth="1"/>
    <col min="14345" max="14345" width="11.42578125" bestFit="1" customWidth="1"/>
    <col min="14346" max="14346" width="9.5703125" bestFit="1" customWidth="1"/>
    <col min="14348" max="14348" width="11.28515625" bestFit="1" customWidth="1"/>
    <col min="14593" max="14593" width="13.140625" bestFit="1" customWidth="1"/>
    <col min="14594" max="14594" width="11" bestFit="1" customWidth="1"/>
    <col min="14595" max="14595" width="38.28515625" bestFit="1" customWidth="1"/>
    <col min="14596" max="14596" width="11.28515625" bestFit="1" customWidth="1"/>
    <col min="14597" max="14597" width="11.140625" bestFit="1" customWidth="1"/>
    <col min="14598" max="14599" width="13.140625" bestFit="1" customWidth="1"/>
    <col min="14600" max="14600" width="15.85546875" bestFit="1" customWidth="1"/>
    <col min="14601" max="14601" width="11.42578125" bestFit="1" customWidth="1"/>
    <col min="14602" max="14602" width="9.5703125" bestFit="1" customWidth="1"/>
    <col min="14604" max="14604" width="11.28515625" bestFit="1" customWidth="1"/>
    <col min="14849" max="14849" width="13.140625" bestFit="1" customWidth="1"/>
    <col min="14850" max="14850" width="11" bestFit="1" customWidth="1"/>
    <col min="14851" max="14851" width="38.28515625" bestFit="1" customWidth="1"/>
    <col min="14852" max="14852" width="11.28515625" bestFit="1" customWidth="1"/>
    <col min="14853" max="14853" width="11.140625" bestFit="1" customWidth="1"/>
    <col min="14854" max="14855" width="13.140625" bestFit="1" customWidth="1"/>
    <col min="14856" max="14856" width="15.85546875" bestFit="1" customWidth="1"/>
    <col min="14857" max="14857" width="11.42578125" bestFit="1" customWidth="1"/>
    <col min="14858" max="14858" width="9.5703125" bestFit="1" customWidth="1"/>
    <col min="14860" max="14860" width="11.28515625" bestFit="1" customWidth="1"/>
    <col min="15105" max="15105" width="13.140625" bestFit="1" customWidth="1"/>
    <col min="15106" max="15106" width="11" bestFit="1" customWidth="1"/>
    <col min="15107" max="15107" width="38.28515625" bestFit="1" customWidth="1"/>
    <col min="15108" max="15108" width="11.28515625" bestFit="1" customWidth="1"/>
    <col min="15109" max="15109" width="11.140625" bestFit="1" customWidth="1"/>
    <col min="15110" max="15111" width="13.140625" bestFit="1" customWidth="1"/>
    <col min="15112" max="15112" width="15.85546875" bestFit="1" customWidth="1"/>
    <col min="15113" max="15113" width="11.42578125" bestFit="1" customWidth="1"/>
    <col min="15114" max="15114" width="9.5703125" bestFit="1" customWidth="1"/>
    <col min="15116" max="15116" width="11.28515625" bestFit="1" customWidth="1"/>
    <col min="15361" max="15361" width="13.140625" bestFit="1" customWidth="1"/>
    <col min="15362" max="15362" width="11" bestFit="1" customWidth="1"/>
    <col min="15363" max="15363" width="38.28515625" bestFit="1" customWidth="1"/>
    <col min="15364" max="15364" width="11.28515625" bestFit="1" customWidth="1"/>
    <col min="15365" max="15365" width="11.140625" bestFit="1" customWidth="1"/>
    <col min="15366" max="15367" width="13.140625" bestFit="1" customWidth="1"/>
    <col min="15368" max="15368" width="15.85546875" bestFit="1" customWidth="1"/>
    <col min="15369" max="15369" width="11.42578125" bestFit="1" customWidth="1"/>
    <col min="15370" max="15370" width="9.5703125" bestFit="1" customWidth="1"/>
    <col min="15372" max="15372" width="11.28515625" bestFit="1" customWidth="1"/>
    <col min="15617" max="15617" width="13.140625" bestFit="1" customWidth="1"/>
    <col min="15618" max="15618" width="11" bestFit="1" customWidth="1"/>
    <col min="15619" max="15619" width="38.28515625" bestFit="1" customWidth="1"/>
    <col min="15620" max="15620" width="11.28515625" bestFit="1" customWidth="1"/>
    <col min="15621" max="15621" width="11.140625" bestFit="1" customWidth="1"/>
    <col min="15622" max="15623" width="13.140625" bestFit="1" customWidth="1"/>
    <col min="15624" max="15624" width="15.85546875" bestFit="1" customWidth="1"/>
    <col min="15625" max="15625" width="11.42578125" bestFit="1" customWidth="1"/>
    <col min="15626" max="15626" width="9.5703125" bestFit="1" customWidth="1"/>
    <col min="15628" max="15628" width="11.28515625" bestFit="1" customWidth="1"/>
    <col min="15873" max="15873" width="13.140625" bestFit="1" customWidth="1"/>
    <col min="15874" max="15874" width="11" bestFit="1" customWidth="1"/>
    <col min="15875" max="15875" width="38.28515625" bestFit="1" customWidth="1"/>
    <col min="15876" max="15876" width="11.28515625" bestFit="1" customWidth="1"/>
    <col min="15877" max="15877" width="11.140625" bestFit="1" customWidth="1"/>
    <col min="15878" max="15879" width="13.140625" bestFit="1" customWidth="1"/>
    <col min="15880" max="15880" width="15.85546875" bestFit="1" customWidth="1"/>
    <col min="15881" max="15881" width="11.42578125" bestFit="1" customWidth="1"/>
    <col min="15882" max="15882" width="9.5703125" bestFit="1" customWidth="1"/>
    <col min="15884" max="15884" width="11.28515625" bestFit="1" customWidth="1"/>
    <col min="16129" max="16129" width="13.140625" bestFit="1" customWidth="1"/>
    <col min="16130" max="16130" width="11" bestFit="1" customWidth="1"/>
    <col min="16131" max="16131" width="38.28515625" bestFit="1" customWidth="1"/>
    <col min="16132" max="16132" width="11.28515625" bestFit="1" customWidth="1"/>
    <col min="16133" max="16133" width="11.140625" bestFit="1" customWidth="1"/>
    <col min="16134" max="16135" width="13.140625" bestFit="1" customWidth="1"/>
    <col min="16136" max="16136" width="15.85546875" bestFit="1" customWidth="1"/>
    <col min="16137" max="16137" width="11.42578125" bestFit="1" customWidth="1"/>
    <col min="16138" max="16138" width="9.5703125" bestFit="1" customWidth="1"/>
    <col min="16140" max="16140" width="11.28515625" bestFit="1" customWidth="1"/>
  </cols>
  <sheetData>
    <row r="1" spans="1:12" x14ac:dyDescent="0.2">
      <c r="A1" s="93" t="s">
        <v>506</v>
      </c>
    </row>
    <row r="2" spans="1:12" x14ac:dyDescent="0.2">
      <c r="A2" s="93" t="s">
        <v>507</v>
      </c>
    </row>
    <row r="4" spans="1:12" ht="18.75" x14ac:dyDescent="0.3">
      <c r="A4" s="369" t="s">
        <v>508</v>
      </c>
      <c r="B4" s="370"/>
      <c r="C4" s="370"/>
      <c r="D4" s="370"/>
      <c r="E4" s="370"/>
      <c r="F4" s="370"/>
      <c r="G4" s="370"/>
      <c r="H4" s="370"/>
      <c r="I4" s="370"/>
    </row>
    <row r="5" spans="1:12" x14ac:dyDescent="0.2">
      <c r="A5" s="371" t="s">
        <v>1556</v>
      </c>
      <c r="B5" s="372"/>
      <c r="C5" s="372"/>
      <c r="D5" s="372"/>
      <c r="E5" s="372"/>
      <c r="F5" s="372"/>
      <c r="G5" s="372"/>
      <c r="H5" s="372"/>
      <c r="I5" s="372"/>
    </row>
    <row r="7" spans="1:12" ht="32.1" customHeight="1" x14ac:dyDescent="0.2">
      <c r="A7" s="97" t="s">
        <v>509</v>
      </c>
      <c r="B7" s="97" t="s">
        <v>510</v>
      </c>
      <c r="C7" s="97" t="s">
        <v>511</v>
      </c>
      <c r="D7" s="98" t="s">
        <v>512</v>
      </c>
      <c r="E7" s="98" t="s">
        <v>513</v>
      </c>
      <c r="F7" s="98" t="s">
        <v>514</v>
      </c>
      <c r="G7" s="98" t="s">
        <v>515</v>
      </c>
      <c r="H7" s="99" t="s">
        <v>516</v>
      </c>
      <c r="I7" s="98" t="s">
        <v>517</v>
      </c>
    </row>
    <row r="8" spans="1:12" x14ac:dyDescent="0.2">
      <c r="A8" s="12" t="s">
        <v>519</v>
      </c>
      <c r="B8" s="12" t="s">
        <v>520</v>
      </c>
      <c r="C8" s="12" t="s">
        <v>521</v>
      </c>
      <c r="D8" s="100">
        <v>0</v>
      </c>
      <c r="E8" s="100">
        <v>0</v>
      </c>
      <c r="F8" s="100">
        <v>261542540</v>
      </c>
      <c r="G8" s="100">
        <v>261542540</v>
      </c>
      <c r="H8" s="101">
        <v>0</v>
      </c>
      <c r="I8" s="100">
        <v>0</v>
      </c>
      <c r="J8" s="96">
        <v>0</v>
      </c>
      <c r="K8" t="str">
        <f>IF(J8=0,"",J8)</f>
        <v/>
      </c>
      <c r="L8" s="102">
        <f>VALUE(H8)</f>
        <v>0</v>
      </c>
    </row>
    <row r="9" spans="1:12" x14ac:dyDescent="0.2">
      <c r="A9" s="12" t="s">
        <v>522</v>
      </c>
      <c r="B9" s="12" t="s">
        <v>523</v>
      </c>
      <c r="C9" s="12" t="s">
        <v>524</v>
      </c>
      <c r="D9" s="100">
        <v>0</v>
      </c>
      <c r="E9" s="100">
        <v>0</v>
      </c>
      <c r="F9" s="100">
        <v>28327630</v>
      </c>
      <c r="G9" s="100">
        <v>22731572</v>
      </c>
      <c r="H9" s="101">
        <v>5596058</v>
      </c>
      <c r="I9" s="100">
        <v>0</v>
      </c>
      <c r="J9" s="96">
        <v>0</v>
      </c>
      <c r="K9" t="str">
        <f t="shared" ref="K9:K72" si="0">IF(J9=0,"",J9)</f>
        <v/>
      </c>
      <c r="L9" s="102">
        <f t="shared" ref="L9:L72" si="1">VALUE(H9)</f>
        <v>5596058</v>
      </c>
    </row>
    <row r="10" spans="1:12" x14ac:dyDescent="0.2">
      <c r="A10" s="12" t="s">
        <v>1506</v>
      </c>
      <c r="B10" s="12" t="s">
        <v>525</v>
      </c>
      <c r="C10" s="12" t="s">
        <v>526</v>
      </c>
      <c r="D10" s="100">
        <v>0</v>
      </c>
      <c r="E10" s="100">
        <v>0</v>
      </c>
      <c r="F10" s="100">
        <v>70009753</v>
      </c>
      <c r="G10" s="100">
        <v>81649260</v>
      </c>
      <c r="H10" s="101">
        <v>0</v>
      </c>
      <c r="I10" s="100">
        <v>11639507</v>
      </c>
      <c r="J10" s="96">
        <v>-11639507</v>
      </c>
      <c r="K10">
        <f t="shared" si="0"/>
        <v>-11639507</v>
      </c>
      <c r="L10" s="102">
        <f t="shared" si="1"/>
        <v>0</v>
      </c>
    </row>
    <row r="11" spans="1:12" x14ac:dyDescent="0.2">
      <c r="A11" s="12" t="s">
        <v>527</v>
      </c>
      <c r="B11" s="12" t="s">
        <v>528</v>
      </c>
      <c r="C11" s="12" t="s">
        <v>529</v>
      </c>
      <c r="D11" s="100">
        <v>0</v>
      </c>
      <c r="E11" s="100">
        <v>0</v>
      </c>
      <c r="F11" s="100">
        <v>130416192</v>
      </c>
      <c r="G11" s="100">
        <v>130416192</v>
      </c>
      <c r="H11" s="101">
        <v>0</v>
      </c>
      <c r="I11" s="100">
        <v>0</v>
      </c>
      <c r="J11" s="96">
        <v>0</v>
      </c>
      <c r="K11" t="str">
        <f t="shared" si="0"/>
        <v/>
      </c>
      <c r="L11" s="102">
        <f t="shared" si="1"/>
        <v>0</v>
      </c>
    </row>
    <row r="12" spans="1:12" x14ac:dyDescent="0.2">
      <c r="A12" s="12" t="s">
        <v>44</v>
      </c>
      <c r="B12" s="12" t="s">
        <v>530</v>
      </c>
      <c r="C12" s="12" t="s">
        <v>531</v>
      </c>
      <c r="D12" s="100">
        <v>0</v>
      </c>
      <c r="E12" s="100">
        <v>0</v>
      </c>
      <c r="F12" s="100">
        <v>26337285</v>
      </c>
      <c r="G12" s="100">
        <v>26337285</v>
      </c>
      <c r="H12" s="101">
        <v>0</v>
      </c>
      <c r="I12" s="100">
        <v>0</v>
      </c>
      <c r="J12" s="96">
        <v>0</v>
      </c>
      <c r="K12" t="str">
        <f t="shared" si="0"/>
        <v/>
      </c>
      <c r="L12" s="102">
        <f t="shared" si="1"/>
        <v>0</v>
      </c>
    </row>
    <row r="13" spans="1:12" x14ac:dyDescent="0.2">
      <c r="A13" s="12" t="s">
        <v>45</v>
      </c>
      <c r="B13" s="12" t="s">
        <v>532</v>
      </c>
      <c r="C13" s="12" t="s">
        <v>533</v>
      </c>
      <c r="D13" s="100">
        <v>0</v>
      </c>
      <c r="E13" s="100">
        <v>0</v>
      </c>
      <c r="F13" s="100">
        <v>26337285</v>
      </c>
      <c r="G13" s="100">
        <v>24435567</v>
      </c>
      <c r="H13" s="101">
        <v>1901718</v>
      </c>
      <c r="I13" s="100">
        <v>0</v>
      </c>
      <c r="J13" s="96">
        <v>0</v>
      </c>
      <c r="K13" t="str">
        <f t="shared" si="0"/>
        <v/>
      </c>
      <c r="L13" s="102">
        <f t="shared" si="1"/>
        <v>1901718</v>
      </c>
    </row>
    <row r="14" spans="1:12" x14ac:dyDescent="0.2">
      <c r="A14" s="12" t="s">
        <v>48</v>
      </c>
      <c r="B14" s="12" t="s">
        <v>534</v>
      </c>
      <c r="C14" s="12" t="s">
        <v>535</v>
      </c>
      <c r="D14" s="100">
        <v>0</v>
      </c>
      <c r="E14" s="100">
        <v>0</v>
      </c>
      <c r="F14" s="100">
        <v>27761205</v>
      </c>
      <c r="G14" s="100">
        <v>25756671</v>
      </c>
      <c r="H14" s="101">
        <v>2004534</v>
      </c>
      <c r="I14" s="100">
        <v>0</v>
      </c>
      <c r="J14" s="96">
        <v>0</v>
      </c>
      <c r="K14" t="str">
        <f t="shared" si="0"/>
        <v/>
      </c>
      <c r="L14" s="102">
        <f t="shared" si="1"/>
        <v>2004534</v>
      </c>
    </row>
    <row r="15" spans="1:12" x14ac:dyDescent="0.2">
      <c r="A15" s="12" t="s">
        <v>79</v>
      </c>
      <c r="B15" s="12" t="s">
        <v>536</v>
      </c>
      <c r="C15" s="12" t="s">
        <v>1511</v>
      </c>
      <c r="D15" s="100">
        <v>0</v>
      </c>
      <c r="E15" s="100">
        <v>0</v>
      </c>
      <c r="F15" s="100">
        <v>59548125</v>
      </c>
      <c r="G15" s="100">
        <v>59548125</v>
      </c>
      <c r="H15" s="101">
        <v>0</v>
      </c>
      <c r="I15" s="100">
        <v>0</v>
      </c>
      <c r="J15" s="96">
        <v>0</v>
      </c>
      <c r="K15" t="str">
        <f t="shared" si="0"/>
        <v/>
      </c>
      <c r="L15" s="102">
        <f t="shared" si="1"/>
        <v>0</v>
      </c>
    </row>
    <row r="16" spans="1:12" x14ac:dyDescent="0.2">
      <c r="A16" s="12" t="s">
        <v>102</v>
      </c>
      <c r="B16" s="12" t="s">
        <v>537</v>
      </c>
      <c r="C16" s="12" t="s">
        <v>538</v>
      </c>
      <c r="D16" s="100">
        <v>0</v>
      </c>
      <c r="E16" s="100">
        <v>0</v>
      </c>
      <c r="F16" s="100">
        <v>27761205</v>
      </c>
      <c r="G16" s="100">
        <v>27761205</v>
      </c>
      <c r="H16" s="101">
        <v>0</v>
      </c>
      <c r="I16" s="100">
        <v>0</v>
      </c>
      <c r="J16" s="96">
        <v>0</v>
      </c>
      <c r="K16" t="str">
        <f t="shared" si="0"/>
        <v/>
      </c>
      <c r="L16" s="102">
        <f t="shared" si="1"/>
        <v>0</v>
      </c>
    </row>
    <row r="17" spans="1:12" x14ac:dyDescent="0.2">
      <c r="A17" s="12" t="s">
        <v>140</v>
      </c>
      <c r="B17" s="12" t="s">
        <v>539</v>
      </c>
      <c r="C17" s="12" t="s">
        <v>540</v>
      </c>
      <c r="D17" s="100">
        <v>0</v>
      </c>
      <c r="E17" s="100">
        <v>0</v>
      </c>
      <c r="F17" s="100">
        <v>26337285</v>
      </c>
      <c r="G17" s="100">
        <v>26337285</v>
      </c>
      <c r="H17" s="101">
        <v>0</v>
      </c>
      <c r="I17" s="100">
        <v>0</v>
      </c>
      <c r="J17" s="96">
        <v>0</v>
      </c>
      <c r="K17" t="str">
        <f t="shared" si="0"/>
        <v/>
      </c>
      <c r="L17" s="102">
        <f t="shared" si="1"/>
        <v>0</v>
      </c>
    </row>
    <row r="18" spans="1:12" x14ac:dyDescent="0.2">
      <c r="A18" s="12" t="s">
        <v>375</v>
      </c>
      <c r="B18" s="12" t="s">
        <v>541</v>
      </c>
      <c r="C18" s="12" t="s">
        <v>542</v>
      </c>
      <c r="D18" s="100">
        <v>0</v>
      </c>
      <c r="E18" s="100">
        <v>0</v>
      </c>
      <c r="F18" s="100">
        <v>50426139</v>
      </c>
      <c r="G18" s="100">
        <v>50426139</v>
      </c>
      <c r="H18" s="101">
        <v>0</v>
      </c>
      <c r="I18" s="100">
        <v>0</v>
      </c>
      <c r="J18" s="96">
        <v>0</v>
      </c>
      <c r="K18" t="str">
        <f t="shared" si="0"/>
        <v/>
      </c>
      <c r="L18" s="102">
        <f t="shared" si="1"/>
        <v>0</v>
      </c>
    </row>
    <row r="19" spans="1:12" x14ac:dyDescent="0.2">
      <c r="A19" s="12" t="s">
        <v>300</v>
      </c>
      <c r="B19" s="12" t="s">
        <v>543</v>
      </c>
      <c r="C19" s="12" t="s">
        <v>544</v>
      </c>
      <c r="D19" s="100">
        <v>0</v>
      </c>
      <c r="E19" s="100">
        <v>0</v>
      </c>
      <c r="F19" s="100">
        <v>50426139</v>
      </c>
      <c r="G19" s="100">
        <v>50426139</v>
      </c>
      <c r="H19" s="101">
        <v>0</v>
      </c>
      <c r="I19" s="100">
        <v>0</v>
      </c>
      <c r="J19" s="96">
        <v>0</v>
      </c>
      <c r="K19" t="str">
        <f t="shared" si="0"/>
        <v/>
      </c>
      <c r="L19" s="102">
        <f t="shared" si="1"/>
        <v>0</v>
      </c>
    </row>
    <row r="20" spans="1:12" x14ac:dyDescent="0.2">
      <c r="A20" s="12" t="s">
        <v>314</v>
      </c>
      <c r="B20" s="12" t="s">
        <v>545</v>
      </c>
      <c r="C20" s="12" t="s">
        <v>546</v>
      </c>
      <c r="D20" s="100">
        <v>0</v>
      </c>
      <c r="E20" s="100">
        <v>0</v>
      </c>
      <c r="F20" s="100">
        <v>56624379</v>
      </c>
      <c r="G20" s="100">
        <v>56624379</v>
      </c>
      <c r="H20" s="101">
        <v>0</v>
      </c>
      <c r="I20" s="100">
        <v>0</v>
      </c>
      <c r="J20" s="96">
        <v>0</v>
      </c>
      <c r="K20" t="str">
        <f t="shared" si="0"/>
        <v/>
      </c>
      <c r="L20" s="102">
        <f t="shared" si="1"/>
        <v>0</v>
      </c>
    </row>
    <row r="21" spans="1:12" x14ac:dyDescent="0.2">
      <c r="A21" s="12" t="s">
        <v>351</v>
      </c>
      <c r="B21" s="12" t="s">
        <v>547</v>
      </c>
      <c r="C21" s="12" t="s">
        <v>548</v>
      </c>
      <c r="D21" s="100">
        <v>0</v>
      </c>
      <c r="E21" s="100">
        <v>0</v>
      </c>
      <c r="F21" s="100">
        <v>65924355</v>
      </c>
      <c r="G21" s="100">
        <v>73064586</v>
      </c>
      <c r="H21" s="101">
        <v>0</v>
      </c>
      <c r="I21" s="100">
        <v>7140231</v>
      </c>
      <c r="J21" s="96">
        <v>-7140231</v>
      </c>
      <c r="K21">
        <f t="shared" si="0"/>
        <v>-7140231</v>
      </c>
      <c r="L21" s="102">
        <f t="shared" si="1"/>
        <v>0</v>
      </c>
    </row>
    <row r="22" spans="1:12" x14ac:dyDescent="0.2">
      <c r="A22" s="12" t="s">
        <v>549</v>
      </c>
      <c r="B22" s="12" t="s">
        <v>550</v>
      </c>
      <c r="C22" s="12" t="s">
        <v>551</v>
      </c>
      <c r="D22" s="100">
        <v>0</v>
      </c>
      <c r="E22" s="100">
        <v>0</v>
      </c>
      <c r="F22" s="100">
        <v>130416192</v>
      </c>
      <c r="G22" s="100">
        <v>121662576</v>
      </c>
      <c r="H22" s="101">
        <v>8753616</v>
      </c>
      <c r="I22" s="100">
        <v>0</v>
      </c>
      <c r="J22" s="96">
        <v>0</v>
      </c>
      <c r="K22" t="str">
        <f t="shared" si="0"/>
        <v/>
      </c>
      <c r="L22" s="102">
        <f t="shared" si="1"/>
        <v>8753616</v>
      </c>
    </row>
    <row r="23" spans="1:12" x14ac:dyDescent="0.2">
      <c r="A23" s="12" t="s">
        <v>552</v>
      </c>
      <c r="B23" s="12" t="s">
        <v>553</v>
      </c>
      <c r="C23" s="12" t="s">
        <v>554</v>
      </c>
      <c r="D23" s="100">
        <v>0</v>
      </c>
      <c r="E23" s="100">
        <v>0</v>
      </c>
      <c r="F23" s="100">
        <v>130416192</v>
      </c>
      <c r="G23" s="100">
        <v>139169808</v>
      </c>
      <c r="H23" s="101">
        <v>0</v>
      </c>
      <c r="I23" s="100">
        <v>8753616</v>
      </c>
      <c r="J23" s="96">
        <v>-8753616</v>
      </c>
      <c r="K23">
        <f t="shared" si="0"/>
        <v>-8753616</v>
      </c>
      <c r="L23" s="102">
        <f t="shared" si="1"/>
        <v>0</v>
      </c>
    </row>
    <row r="24" spans="1:12" x14ac:dyDescent="0.2">
      <c r="A24" s="12" t="s">
        <v>555</v>
      </c>
      <c r="B24" s="12" t="s">
        <v>556</v>
      </c>
      <c r="C24" s="12" t="s">
        <v>557</v>
      </c>
      <c r="D24" s="100">
        <v>0</v>
      </c>
      <c r="E24" s="100">
        <v>0</v>
      </c>
      <c r="F24" s="100">
        <v>93408192</v>
      </c>
      <c r="G24" s="100">
        <v>93408192</v>
      </c>
      <c r="H24" s="101">
        <v>0</v>
      </c>
      <c r="I24" s="100">
        <v>0</v>
      </c>
      <c r="J24" s="96">
        <v>0</v>
      </c>
      <c r="K24" t="str">
        <f t="shared" si="0"/>
        <v/>
      </c>
      <c r="L24" s="102">
        <f t="shared" si="1"/>
        <v>0</v>
      </c>
    </row>
    <row r="25" spans="1:12" x14ac:dyDescent="0.2">
      <c r="A25" s="12" t="s">
        <v>558</v>
      </c>
      <c r="B25" s="12" t="s">
        <v>559</v>
      </c>
      <c r="C25" s="12" t="s">
        <v>560</v>
      </c>
      <c r="D25" s="100">
        <v>0</v>
      </c>
      <c r="E25" s="100">
        <v>0</v>
      </c>
      <c r="F25" s="100">
        <v>93408192</v>
      </c>
      <c r="G25" s="100">
        <v>93408192</v>
      </c>
      <c r="H25" s="101">
        <v>0</v>
      </c>
      <c r="I25" s="100">
        <v>0</v>
      </c>
      <c r="J25" s="96">
        <v>0</v>
      </c>
      <c r="K25" t="str">
        <f t="shared" si="0"/>
        <v/>
      </c>
      <c r="L25" s="102">
        <f t="shared" si="1"/>
        <v>0</v>
      </c>
    </row>
    <row r="26" spans="1:12" x14ac:dyDescent="0.2">
      <c r="A26" s="12" t="s">
        <v>561</v>
      </c>
      <c r="B26" s="12" t="s">
        <v>562</v>
      </c>
      <c r="C26" s="12" t="s">
        <v>563</v>
      </c>
      <c r="D26" s="100">
        <v>0</v>
      </c>
      <c r="E26" s="100">
        <v>0</v>
      </c>
      <c r="F26" s="100">
        <v>93408192</v>
      </c>
      <c r="G26" s="100">
        <v>99677808</v>
      </c>
      <c r="H26" s="101">
        <v>0</v>
      </c>
      <c r="I26" s="100">
        <v>6269616</v>
      </c>
      <c r="J26" s="96">
        <v>-6269616</v>
      </c>
      <c r="K26">
        <f t="shared" si="0"/>
        <v>-6269616</v>
      </c>
      <c r="L26" s="102">
        <f t="shared" si="1"/>
        <v>0</v>
      </c>
    </row>
    <row r="27" spans="1:12" x14ac:dyDescent="0.2">
      <c r="A27" s="12" t="s">
        <v>564</v>
      </c>
      <c r="B27" s="12" t="s">
        <v>565</v>
      </c>
      <c r="C27" s="12" t="s">
        <v>566</v>
      </c>
      <c r="D27" s="100">
        <v>0</v>
      </c>
      <c r="E27" s="100">
        <v>0</v>
      </c>
      <c r="F27" s="100">
        <v>93408192</v>
      </c>
      <c r="G27" s="100">
        <v>93408192</v>
      </c>
      <c r="H27" s="101">
        <v>0</v>
      </c>
      <c r="I27" s="100">
        <v>0</v>
      </c>
      <c r="J27" s="96">
        <v>0</v>
      </c>
      <c r="K27" t="str">
        <f t="shared" si="0"/>
        <v/>
      </c>
      <c r="L27" s="102">
        <f t="shared" si="1"/>
        <v>0</v>
      </c>
    </row>
    <row r="28" spans="1:12" x14ac:dyDescent="0.2">
      <c r="A28" s="12" t="s">
        <v>567</v>
      </c>
      <c r="B28" s="12" t="s">
        <v>568</v>
      </c>
      <c r="C28" s="12" t="s">
        <v>569</v>
      </c>
      <c r="D28" s="100">
        <v>0</v>
      </c>
      <c r="E28" s="100">
        <v>0</v>
      </c>
      <c r="F28" s="100">
        <v>93408192</v>
      </c>
      <c r="G28" s="100">
        <v>93408192</v>
      </c>
      <c r="H28" s="101">
        <v>0</v>
      </c>
      <c r="I28" s="100">
        <v>0</v>
      </c>
      <c r="J28" s="96">
        <v>0</v>
      </c>
      <c r="K28" t="str">
        <f t="shared" si="0"/>
        <v/>
      </c>
      <c r="L28" s="102">
        <f t="shared" si="1"/>
        <v>0</v>
      </c>
    </row>
    <row r="29" spans="1:12" x14ac:dyDescent="0.2">
      <c r="A29" s="12" t="s">
        <v>570</v>
      </c>
      <c r="B29" s="12" t="s">
        <v>571</v>
      </c>
      <c r="C29" s="12" t="s">
        <v>572</v>
      </c>
      <c r="D29" s="100">
        <v>0</v>
      </c>
      <c r="E29" s="100">
        <v>0</v>
      </c>
      <c r="F29" s="100">
        <v>93408192</v>
      </c>
      <c r="G29" s="100">
        <v>93408192</v>
      </c>
      <c r="H29" s="101">
        <v>0</v>
      </c>
      <c r="I29" s="100">
        <v>0</v>
      </c>
      <c r="J29" s="96">
        <v>0</v>
      </c>
      <c r="K29" t="str">
        <f t="shared" si="0"/>
        <v/>
      </c>
      <c r="L29" s="102">
        <f t="shared" si="1"/>
        <v>0</v>
      </c>
    </row>
    <row r="30" spans="1:12" x14ac:dyDescent="0.2">
      <c r="A30" s="12" t="s">
        <v>573</v>
      </c>
      <c r="B30" s="12" t="s">
        <v>574</v>
      </c>
      <c r="C30" s="12" t="s">
        <v>1512</v>
      </c>
      <c r="D30" s="100">
        <v>0</v>
      </c>
      <c r="E30" s="100">
        <v>0</v>
      </c>
      <c r="F30" s="100">
        <v>93408192</v>
      </c>
      <c r="G30" s="100">
        <v>93408192</v>
      </c>
      <c r="H30" s="101">
        <v>0</v>
      </c>
      <c r="I30" s="100">
        <v>0</v>
      </c>
      <c r="J30" s="96">
        <v>0</v>
      </c>
      <c r="K30" t="str">
        <f t="shared" si="0"/>
        <v/>
      </c>
      <c r="L30" s="102">
        <f t="shared" si="1"/>
        <v>0</v>
      </c>
    </row>
    <row r="31" spans="1:12" x14ac:dyDescent="0.2">
      <c r="A31" s="12" t="s">
        <v>575</v>
      </c>
      <c r="B31" s="12" t="s">
        <v>576</v>
      </c>
      <c r="C31" s="12" t="s">
        <v>577</v>
      </c>
      <c r="D31" s="100">
        <v>0</v>
      </c>
      <c r="E31" s="100">
        <v>0</v>
      </c>
      <c r="F31" s="100">
        <v>93408192</v>
      </c>
      <c r="G31" s="100">
        <v>93408192</v>
      </c>
      <c r="H31" s="101">
        <v>0</v>
      </c>
      <c r="I31" s="100">
        <v>0</v>
      </c>
      <c r="J31" s="96">
        <v>0</v>
      </c>
      <c r="K31" t="str">
        <f t="shared" si="0"/>
        <v/>
      </c>
      <c r="L31" s="102">
        <f t="shared" si="1"/>
        <v>0</v>
      </c>
    </row>
    <row r="32" spans="1:12" x14ac:dyDescent="0.2">
      <c r="A32" s="12" t="s">
        <v>578</v>
      </c>
      <c r="B32" s="12" t="s">
        <v>579</v>
      </c>
      <c r="C32" s="12" t="s">
        <v>580</v>
      </c>
      <c r="D32" s="100">
        <v>0</v>
      </c>
      <c r="E32" s="100">
        <v>0</v>
      </c>
      <c r="F32" s="100">
        <v>93408192</v>
      </c>
      <c r="G32" s="100">
        <v>93408192</v>
      </c>
      <c r="H32" s="101">
        <v>0</v>
      </c>
      <c r="I32" s="100">
        <v>0</v>
      </c>
      <c r="J32" s="96">
        <v>0</v>
      </c>
      <c r="K32" t="str">
        <f t="shared" si="0"/>
        <v/>
      </c>
      <c r="L32" s="102">
        <f t="shared" si="1"/>
        <v>0</v>
      </c>
    </row>
    <row r="33" spans="1:12" x14ac:dyDescent="0.2">
      <c r="A33" s="12" t="s">
        <v>581</v>
      </c>
      <c r="B33" s="12" t="s">
        <v>582</v>
      </c>
      <c r="C33" s="12" t="s">
        <v>583</v>
      </c>
      <c r="D33" s="100">
        <v>0</v>
      </c>
      <c r="E33" s="100">
        <v>0</v>
      </c>
      <c r="F33" s="100">
        <v>90252790</v>
      </c>
      <c r="G33" s="100">
        <v>90252790</v>
      </c>
      <c r="H33" s="101">
        <v>0</v>
      </c>
      <c r="I33" s="100">
        <v>0</v>
      </c>
      <c r="J33" s="96">
        <v>0</v>
      </c>
      <c r="K33" t="str">
        <f t="shared" si="0"/>
        <v/>
      </c>
      <c r="L33" s="102">
        <f t="shared" si="1"/>
        <v>0</v>
      </c>
    </row>
    <row r="34" spans="1:12" x14ac:dyDescent="0.2">
      <c r="A34" s="12" t="s">
        <v>584</v>
      </c>
      <c r="B34" s="12" t="s">
        <v>585</v>
      </c>
      <c r="C34" s="12" t="s">
        <v>586</v>
      </c>
      <c r="D34" s="100">
        <v>0</v>
      </c>
      <c r="E34" s="100">
        <v>0</v>
      </c>
      <c r="F34" s="100">
        <v>87523920</v>
      </c>
      <c r="G34" s="100">
        <v>87523920</v>
      </c>
      <c r="H34" s="101">
        <v>0</v>
      </c>
      <c r="I34" s="100">
        <v>0</v>
      </c>
      <c r="J34" s="96">
        <v>0</v>
      </c>
      <c r="K34" t="str">
        <f t="shared" si="0"/>
        <v/>
      </c>
      <c r="L34" s="102">
        <f t="shared" si="1"/>
        <v>0</v>
      </c>
    </row>
    <row r="35" spans="1:12" x14ac:dyDescent="0.2">
      <c r="A35" s="12" t="s">
        <v>587</v>
      </c>
      <c r="B35" s="12" t="s">
        <v>588</v>
      </c>
      <c r="C35" s="12" t="s">
        <v>589</v>
      </c>
      <c r="D35" s="100">
        <v>0</v>
      </c>
      <c r="E35" s="100">
        <v>0</v>
      </c>
      <c r="F35" s="100">
        <v>87523920</v>
      </c>
      <c r="G35" s="100">
        <v>81649260</v>
      </c>
      <c r="H35" s="101">
        <v>5874660</v>
      </c>
      <c r="I35" s="100">
        <v>0</v>
      </c>
      <c r="J35" s="96">
        <v>0</v>
      </c>
      <c r="K35" t="str">
        <f t="shared" si="0"/>
        <v/>
      </c>
      <c r="L35" s="102">
        <f t="shared" si="1"/>
        <v>5874660</v>
      </c>
    </row>
    <row r="36" spans="1:12" x14ac:dyDescent="0.2">
      <c r="A36" s="12" t="s">
        <v>590</v>
      </c>
      <c r="B36" s="12" t="s">
        <v>591</v>
      </c>
      <c r="C36" s="12" t="s">
        <v>592</v>
      </c>
      <c r="D36" s="100">
        <v>0</v>
      </c>
      <c r="E36" s="100">
        <v>0</v>
      </c>
      <c r="F36" s="100">
        <v>112072560</v>
      </c>
      <c r="G36" s="100">
        <v>112072560</v>
      </c>
      <c r="H36" s="101">
        <v>0</v>
      </c>
      <c r="I36" s="100">
        <v>0</v>
      </c>
      <c r="J36" s="96">
        <v>0</v>
      </c>
      <c r="K36" t="str">
        <f t="shared" si="0"/>
        <v/>
      </c>
      <c r="L36" s="102">
        <f t="shared" si="1"/>
        <v>0</v>
      </c>
    </row>
    <row r="37" spans="1:12" x14ac:dyDescent="0.2">
      <c r="A37" s="12" t="s">
        <v>593</v>
      </c>
      <c r="B37" s="12" t="s">
        <v>594</v>
      </c>
      <c r="C37" s="12" t="s">
        <v>595</v>
      </c>
      <c r="D37" s="100">
        <v>0</v>
      </c>
      <c r="E37" s="100">
        <v>0</v>
      </c>
      <c r="F37" s="100">
        <v>87523920</v>
      </c>
      <c r="G37" s="100">
        <v>87523920</v>
      </c>
      <c r="H37" s="101">
        <v>0</v>
      </c>
      <c r="I37" s="100">
        <v>0</v>
      </c>
      <c r="J37" s="96">
        <v>0</v>
      </c>
      <c r="K37" t="str">
        <f t="shared" si="0"/>
        <v/>
      </c>
      <c r="L37" s="102">
        <f t="shared" si="1"/>
        <v>0</v>
      </c>
    </row>
    <row r="38" spans="1:12" x14ac:dyDescent="0.2">
      <c r="A38" s="12" t="s">
        <v>596</v>
      </c>
      <c r="B38" s="12" t="s">
        <v>597</v>
      </c>
      <c r="C38" s="12" t="s">
        <v>598</v>
      </c>
      <c r="D38" s="100">
        <v>0</v>
      </c>
      <c r="E38" s="100">
        <v>0</v>
      </c>
      <c r="F38" s="100">
        <v>87523920</v>
      </c>
      <c r="G38" s="100">
        <v>87523920</v>
      </c>
      <c r="H38" s="101">
        <v>0</v>
      </c>
      <c r="I38" s="100">
        <v>0</v>
      </c>
      <c r="J38" s="96">
        <v>0</v>
      </c>
      <c r="K38" t="str">
        <f t="shared" si="0"/>
        <v/>
      </c>
      <c r="L38" s="102">
        <f t="shared" si="1"/>
        <v>0</v>
      </c>
    </row>
    <row r="39" spans="1:12" x14ac:dyDescent="0.2">
      <c r="A39" s="12" t="s">
        <v>599</v>
      </c>
      <c r="B39" s="12" t="s">
        <v>600</v>
      </c>
      <c r="C39" s="12" t="s">
        <v>601</v>
      </c>
      <c r="D39" s="100">
        <v>0</v>
      </c>
      <c r="E39" s="100">
        <v>0</v>
      </c>
      <c r="F39" s="100">
        <v>87523920</v>
      </c>
      <c r="G39" s="100">
        <v>87523920</v>
      </c>
      <c r="H39" s="101">
        <v>0</v>
      </c>
      <c r="I39" s="100">
        <v>0</v>
      </c>
      <c r="J39" s="96">
        <v>0</v>
      </c>
      <c r="K39" t="str">
        <f t="shared" si="0"/>
        <v/>
      </c>
      <c r="L39" s="102">
        <f t="shared" si="1"/>
        <v>0</v>
      </c>
    </row>
    <row r="40" spans="1:12" x14ac:dyDescent="0.2">
      <c r="A40" s="12" t="s">
        <v>602</v>
      </c>
      <c r="B40" s="12" t="s">
        <v>603</v>
      </c>
      <c r="C40" s="12" t="s">
        <v>604</v>
      </c>
      <c r="D40" s="100">
        <v>0</v>
      </c>
      <c r="E40" s="100">
        <v>0</v>
      </c>
      <c r="F40" s="100">
        <v>87523920</v>
      </c>
      <c r="G40" s="100">
        <v>87523920</v>
      </c>
      <c r="H40" s="101">
        <v>0</v>
      </c>
      <c r="I40" s="100">
        <v>0</v>
      </c>
      <c r="J40" s="96">
        <v>0</v>
      </c>
      <c r="K40" t="str">
        <f t="shared" si="0"/>
        <v/>
      </c>
      <c r="L40" s="102">
        <f t="shared" si="1"/>
        <v>0</v>
      </c>
    </row>
    <row r="41" spans="1:12" x14ac:dyDescent="0.2">
      <c r="A41" s="12" t="s">
        <v>605</v>
      </c>
      <c r="B41" s="12" t="s">
        <v>606</v>
      </c>
      <c r="C41" s="12" t="s">
        <v>607</v>
      </c>
      <c r="D41" s="100">
        <v>0</v>
      </c>
      <c r="E41" s="100">
        <v>0</v>
      </c>
      <c r="F41" s="100">
        <v>87523920</v>
      </c>
      <c r="G41" s="100">
        <v>87523920</v>
      </c>
      <c r="H41" s="101">
        <v>0</v>
      </c>
      <c r="I41" s="100">
        <v>0</v>
      </c>
      <c r="J41" s="96">
        <v>0</v>
      </c>
      <c r="K41" t="str">
        <f t="shared" si="0"/>
        <v/>
      </c>
      <c r="L41" s="102">
        <f t="shared" si="1"/>
        <v>0</v>
      </c>
    </row>
    <row r="42" spans="1:12" x14ac:dyDescent="0.2">
      <c r="A42" s="12" t="s">
        <v>608</v>
      </c>
      <c r="B42" s="12" t="s">
        <v>609</v>
      </c>
      <c r="C42" s="12" t="s">
        <v>610</v>
      </c>
      <c r="D42" s="100">
        <v>0</v>
      </c>
      <c r="E42" s="100">
        <v>0</v>
      </c>
      <c r="F42" s="100">
        <v>87523920</v>
      </c>
      <c r="G42" s="100">
        <v>87523920</v>
      </c>
      <c r="H42" s="101">
        <v>0</v>
      </c>
      <c r="I42" s="100">
        <v>0</v>
      </c>
      <c r="J42" s="96">
        <v>0</v>
      </c>
      <c r="K42" t="str">
        <f t="shared" si="0"/>
        <v/>
      </c>
      <c r="L42" s="102">
        <f t="shared" si="1"/>
        <v>0</v>
      </c>
    </row>
    <row r="43" spans="1:12" x14ac:dyDescent="0.2">
      <c r="A43" s="12" t="s">
        <v>611</v>
      </c>
      <c r="B43" s="12" t="s">
        <v>612</v>
      </c>
      <c r="C43" s="12" t="s">
        <v>613</v>
      </c>
      <c r="D43" s="100">
        <v>0</v>
      </c>
      <c r="E43" s="100">
        <v>0</v>
      </c>
      <c r="F43" s="100">
        <v>87523920</v>
      </c>
      <c r="G43" s="100">
        <v>87523920</v>
      </c>
      <c r="H43" s="101">
        <v>0</v>
      </c>
      <c r="I43" s="100">
        <v>0</v>
      </c>
      <c r="J43" s="96">
        <v>0</v>
      </c>
      <c r="K43" t="str">
        <f t="shared" si="0"/>
        <v/>
      </c>
      <c r="L43" s="102">
        <f t="shared" si="1"/>
        <v>0</v>
      </c>
    </row>
    <row r="44" spans="1:12" x14ac:dyDescent="0.2">
      <c r="A44" s="12" t="s">
        <v>614</v>
      </c>
      <c r="B44" s="12" t="s">
        <v>615</v>
      </c>
      <c r="C44" s="12" t="s">
        <v>616</v>
      </c>
      <c r="D44" s="100">
        <v>0</v>
      </c>
      <c r="E44" s="100">
        <v>0</v>
      </c>
      <c r="F44" s="100">
        <v>87523920</v>
      </c>
      <c r="G44" s="100">
        <v>81649260</v>
      </c>
      <c r="H44" s="101">
        <v>5874660</v>
      </c>
      <c r="I44" s="100">
        <v>0</v>
      </c>
      <c r="J44" s="96">
        <v>0</v>
      </c>
      <c r="K44" t="str">
        <f t="shared" si="0"/>
        <v/>
      </c>
      <c r="L44" s="102">
        <f t="shared" si="1"/>
        <v>5874660</v>
      </c>
    </row>
    <row r="45" spans="1:12" x14ac:dyDescent="0.2">
      <c r="A45" s="12" t="s">
        <v>617</v>
      </c>
      <c r="B45" s="12" t="s">
        <v>618</v>
      </c>
      <c r="C45" s="12" t="s">
        <v>619</v>
      </c>
      <c r="D45" s="100">
        <v>0</v>
      </c>
      <c r="E45" s="100">
        <v>0</v>
      </c>
      <c r="F45" s="100">
        <v>87523920</v>
      </c>
      <c r="G45" s="100">
        <v>87523920</v>
      </c>
      <c r="H45" s="101">
        <v>0</v>
      </c>
      <c r="I45" s="100">
        <v>0</v>
      </c>
      <c r="J45" s="96">
        <v>0</v>
      </c>
      <c r="K45" t="str">
        <f t="shared" si="0"/>
        <v/>
      </c>
      <c r="L45" s="102">
        <f t="shared" si="1"/>
        <v>0</v>
      </c>
    </row>
    <row r="46" spans="1:12" x14ac:dyDescent="0.2">
      <c r="A46" s="12" t="s">
        <v>620</v>
      </c>
      <c r="B46" s="12" t="s">
        <v>621</v>
      </c>
      <c r="C46" s="12" t="s">
        <v>622</v>
      </c>
      <c r="D46" s="100">
        <v>0</v>
      </c>
      <c r="E46" s="100">
        <v>0</v>
      </c>
      <c r="F46" s="100">
        <v>87523920</v>
      </c>
      <c r="G46" s="100">
        <v>87523920</v>
      </c>
      <c r="H46" s="101">
        <v>0</v>
      </c>
      <c r="I46" s="100">
        <v>0</v>
      </c>
      <c r="J46" s="96">
        <v>0</v>
      </c>
      <c r="K46" t="str">
        <f t="shared" si="0"/>
        <v/>
      </c>
      <c r="L46" s="102">
        <f t="shared" si="1"/>
        <v>0</v>
      </c>
    </row>
    <row r="47" spans="1:12" x14ac:dyDescent="0.2">
      <c r="A47" s="12" t="s">
        <v>623</v>
      </c>
      <c r="B47" s="12" t="s">
        <v>624</v>
      </c>
      <c r="C47" s="12" t="s">
        <v>625</v>
      </c>
      <c r="D47" s="100">
        <v>0</v>
      </c>
      <c r="E47" s="100">
        <v>0</v>
      </c>
      <c r="F47" s="100">
        <v>87523920</v>
      </c>
      <c r="G47" s="100">
        <v>87523920</v>
      </c>
      <c r="H47" s="101">
        <v>0</v>
      </c>
      <c r="I47" s="100">
        <v>0</v>
      </c>
      <c r="J47" s="96">
        <v>0</v>
      </c>
      <c r="K47" t="str">
        <f t="shared" si="0"/>
        <v/>
      </c>
      <c r="L47" s="102">
        <f t="shared" si="1"/>
        <v>0</v>
      </c>
    </row>
    <row r="48" spans="1:12" x14ac:dyDescent="0.2">
      <c r="A48" s="12" t="s">
        <v>626</v>
      </c>
      <c r="B48" s="12" t="s">
        <v>627</v>
      </c>
      <c r="C48" s="12" t="s">
        <v>628</v>
      </c>
      <c r="D48" s="100">
        <v>0</v>
      </c>
      <c r="E48" s="100">
        <v>0</v>
      </c>
      <c r="F48" s="100">
        <v>87523920</v>
      </c>
      <c r="G48" s="100">
        <v>85565700</v>
      </c>
      <c r="H48" s="101">
        <v>1958220</v>
      </c>
      <c r="I48" s="100">
        <v>0</v>
      </c>
      <c r="J48" s="96">
        <v>0</v>
      </c>
      <c r="K48" t="str">
        <f t="shared" si="0"/>
        <v/>
      </c>
      <c r="L48" s="102">
        <f t="shared" si="1"/>
        <v>1958220</v>
      </c>
    </row>
    <row r="49" spans="1:12" x14ac:dyDescent="0.2">
      <c r="A49" s="12" t="s">
        <v>629</v>
      </c>
      <c r="B49" s="12" t="s">
        <v>630</v>
      </c>
      <c r="C49" s="12" t="s">
        <v>631</v>
      </c>
      <c r="D49" s="100">
        <v>0</v>
      </c>
      <c r="E49" s="100">
        <v>0</v>
      </c>
      <c r="F49" s="100">
        <v>87523920</v>
      </c>
      <c r="G49" s="100">
        <v>87523920</v>
      </c>
      <c r="H49" s="101">
        <v>0</v>
      </c>
      <c r="I49" s="100">
        <v>0</v>
      </c>
      <c r="J49" s="96">
        <v>0</v>
      </c>
      <c r="K49" t="str">
        <f t="shared" si="0"/>
        <v/>
      </c>
      <c r="L49" s="102">
        <f t="shared" si="1"/>
        <v>0</v>
      </c>
    </row>
    <row r="50" spans="1:12" x14ac:dyDescent="0.2">
      <c r="A50" s="12" t="s">
        <v>632</v>
      </c>
      <c r="B50" s="12" t="s">
        <v>633</v>
      </c>
      <c r="C50" s="12" t="s">
        <v>1513</v>
      </c>
      <c r="D50" s="100">
        <v>0</v>
      </c>
      <c r="E50" s="100">
        <v>0</v>
      </c>
      <c r="F50" s="100">
        <v>119739384</v>
      </c>
      <c r="G50" s="100">
        <v>119739384</v>
      </c>
      <c r="H50" s="101">
        <v>0</v>
      </c>
      <c r="I50" s="100">
        <v>0</v>
      </c>
      <c r="J50" s="96">
        <v>0</v>
      </c>
      <c r="K50" t="str">
        <f t="shared" si="0"/>
        <v/>
      </c>
      <c r="L50" s="102">
        <f t="shared" si="1"/>
        <v>0</v>
      </c>
    </row>
    <row r="51" spans="1:12" x14ac:dyDescent="0.2">
      <c r="A51" s="12" t="s">
        <v>634</v>
      </c>
      <c r="B51" s="12" t="s">
        <v>635</v>
      </c>
      <c r="C51" s="12" t="s">
        <v>636</v>
      </c>
      <c r="D51" s="100">
        <v>0</v>
      </c>
      <c r="E51" s="100">
        <v>0</v>
      </c>
      <c r="F51" s="100">
        <v>87523920</v>
      </c>
      <c r="G51" s="100">
        <v>87523830</v>
      </c>
      <c r="H51" s="101">
        <v>90</v>
      </c>
      <c r="I51" s="100">
        <v>0</v>
      </c>
      <c r="J51" s="96">
        <v>0</v>
      </c>
      <c r="K51" t="str">
        <f t="shared" si="0"/>
        <v/>
      </c>
      <c r="L51" s="102">
        <f t="shared" si="1"/>
        <v>90</v>
      </c>
    </row>
    <row r="52" spans="1:12" x14ac:dyDescent="0.2">
      <c r="A52" s="12" t="s">
        <v>637</v>
      </c>
      <c r="B52" s="12" t="s">
        <v>638</v>
      </c>
      <c r="C52" s="12" t="s">
        <v>639</v>
      </c>
      <c r="D52" s="100">
        <v>0</v>
      </c>
      <c r="E52" s="100">
        <v>0</v>
      </c>
      <c r="F52" s="100">
        <v>119739384</v>
      </c>
      <c r="G52" s="100">
        <v>119739384</v>
      </c>
      <c r="H52" s="101">
        <v>0</v>
      </c>
      <c r="I52" s="100">
        <v>0</v>
      </c>
      <c r="J52" s="96">
        <v>0</v>
      </c>
      <c r="K52" t="str">
        <f t="shared" si="0"/>
        <v/>
      </c>
      <c r="L52" s="102">
        <f t="shared" si="1"/>
        <v>0</v>
      </c>
    </row>
    <row r="53" spans="1:12" x14ac:dyDescent="0.2">
      <c r="A53" s="12" t="s">
        <v>640</v>
      </c>
      <c r="B53" s="12" t="s">
        <v>641</v>
      </c>
      <c r="C53" s="12" t="s">
        <v>642</v>
      </c>
      <c r="D53" s="100">
        <v>0</v>
      </c>
      <c r="E53" s="100">
        <v>0</v>
      </c>
      <c r="F53" s="100">
        <v>119739384</v>
      </c>
      <c r="G53" s="100">
        <v>119739384</v>
      </c>
      <c r="H53" s="101">
        <v>0</v>
      </c>
      <c r="I53" s="100">
        <v>0</v>
      </c>
      <c r="J53" s="96">
        <v>0</v>
      </c>
      <c r="K53" t="str">
        <f t="shared" si="0"/>
        <v/>
      </c>
      <c r="L53" s="102">
        <f t="shared" si="1"/>
        <v>0</v>
      </c>
    </row>
    <row r="54" spans="1:12" x14ac:dyDescent="0.2">
      <c r="A54" s="12" t="s">
        <v>643</v>
      </c>
      <c r="B54" s="12" t="s">
        <v>644</v>
      </c>
      <c r="C54" s="12" t="s">
        <v>645</v>
      </c>
      <c r="D54" s="100">
        <v>0</v>
      </c>
      <c r="E54" s="100">
        <v>0</v>
      </c>
      <c r="F54" s="100">
        <v>130416192</v>
      </c>
      <c r="G54" s="100">
        <v>130416192</v>
      </c>
      <c r="H54" s="101">
        <v>0</v>
      </c>
      <c r="I54" s="100">
        <v>0</v>
      </c>
      <c r="J54" s="96">
        <v>0</v>
      </c>
      <c r="K54" t="str">
        <f t="shared" si="0"/>
        <v/>
      </c>
      <c r="L54" s="102">
        <f t="shared" si="1"/>
        <v>0</v>
      </c>
    </row>
    <row r="55" spans="1:12" x14ac:dyDescent="0.2">
      <c r="A55" s="12" t="s">
        <v>646</v>
      </c>
      <c r="B55" s="12" t="s">
        <v>647</v>
      </c>
      <c r="C55" s="12" t="s">
        <v>648</v>
      </c>
      <c r="D55" s="100">
        <v>0</v>
      </c>
      <c r="E55" s="100">
        <v>0</v>
      </c>
      <c r="F55" s="100">
        <v>127359324</v>
      </c>
      <c r="G55" s="100">
        <v>118605744</v>
      </c>
      <c r="H55" s="101">
        <v>8753580</v>
      </c>
      <c r="I55" s="100">
        <v>0</v>
      </c>
      <c r="J55" s="96">
        <v>0</v>
      </c>
      <c r="K55" t="str">
        <f t="shared" si="0"/>
        <v/>
      </c>
      <c r="L55" s="102">
        <f t="shared" si="1"/>
        <v>8753580</v>
      </c>
    </row>
    <row r="56" spans="1:12" x14ac:dyDescent="0.2">
      <c r="A56" s="12" t="s">
        <v>649</v>
      </c>
      <c r="B56" s="12" t="s">
        <v>650</v>
      </c>
      <c r="C56" s="12" t="s">
        <v>651</v>
      </c>
      <c r="D56" s="100">
        <v>0</v>
      </c>
      <c r="E56" s="100">
        <v>0</v>
      </c>
      <c r="F56" s="100">
        <v>87523920</v>
      </c>
      <c r="G56" s="100">
        <v>93398580</v>
      </c>
      <c r="H56" s="101">
        <v>0</v>
      </c>
      <c r="I56" s="100">
        <v>5874660</v>
      </c>
      <c r="J56" s="96">
        <v>-5874660</v>
      </c>
      <c r="K56">
        <f t="shared" si="0"/>
        <v>-5874660</v>
      </c>
      <c r="L56" s="102">
        <f t="shared" si="1"/>
        <v>0</v>
      </c>
    </row>
    <row r="57" spans="1:12" x14ac:dyDescent="0.2">
      <c r="A57" s="12" t="s">
        <v>652</v>
      </c>
      <c r="B57" s="12" t="s">
        <v>653</v>
      </c>
      <c r="C57" s="12" t="s">
        <v>654</v>
      </c>
      <c r="D57" s="100">
        <v>0</v>
      </c>
      <c r="E57" s="100">
        <v>0</v>
      </c>
      <c r="F57" s="100">
        <v>126530352</v>
      </c>
      <c r="G57" s="100">
        <v>109544760</v>
      </c>
      <c r="H57" s="101">
        <v>16985592</v>
      </c>
      <c r="I57" s="100">
        <v>0</v>
      </c>
      <c r="J57" s="96">
        <v>0</v>
      </c>
      <c r="K57" t="str">
        <f t="shared" si="0"/>
        <v/>
      </c>
      <c r="L57" s="102">
        <f t="shared" si="1"/>
        <v>16985592</v>
      </c>
    </row>
    <row r="58" spans="1:12" x14ac:dyDescent="0.2">
      <c r="A58" s="12" t="s">
        <v>655</v>
      </c>
      <c r="B58" s="12" t="s">
        <v>656</v>
      </c>
      <c r="C58" s="12" t="s">
        <v>657</v>
      </c>
      <c r="D58" s="100">
        <v>0</v>
      </c>
      <c r="E58" s="100">
        <v>0</v>
      </c>
      <c r="F58" s="100">
        <v>130416192</v>
      </c>
      <c r="G58" s="100">
        <v>130416192</v>
      </c>
      <c r="H58" s="101">
        <v>0</v>
      </c>
      <c r="I58" s="100">
        <v>0</v>
      </c>
      <c r="J58" s="96">
        <v>0</v>
      </c>
      <c r="K58" t="str">
        <f t="shared" si="0"/>
        <v/>
      </c>
      <c r="L58" s="102">
        <f t="shared" si="1"/>
        <v>0</v>
      </c>
    </row>
    <row r="59" spans="1:12" x14ac:dyDescent="0.2">
      <c r="A59" s="12" t="s">
        <v>658</v>
      </c>
      <c r="B59" s="12" t="s">
        <v>659</v>
      </c>
      <c r="C59" s="12" t="s">
        <v>660</v>
      </c>
      <c r="D59" s="100">
        <v>0</v>
      </c>
      <c r="E59" s="100">
        <v>0</v>
      </c>
      <c r="F59" s="100">
        <v>119739384</v>
      </c>
      <c r="G59" s="100">
        <v>119739384</v>
      </c>
      <c r="H59" s="101">
        <v>0</v>
      </c>
      <c r="I59" s="100">
        <v>0</v>
      </c>
      <c r="J59" s="96">
        <v>0</v>
      </c>
      <c r="K59" t="str">
        <f t="shared" si="0"/>
        <v/>
      </c>
      <c r="L59" s="102">
        <f t="shared" si="1"/>
        <v>0</v>
      </c>
    </row>
    <row r="60" spans="1:12" x14ac:dyDescent="0.2">
      <c r="A60" s="12" t="s">
        <v>661</v>
      </c>
      <c r="B60" s="12" t="s">
        <v>662</v>
      </c>
      <c r="C60" s="12" t="s">
        <v>663</v>
      </c>
      <c r="D60" s="100">
        <v>0</v>
      </c>
      <c r="E60" s="100">
        <v>0</v>
      </c>
      <c r="F60" s="100">
        <v>187618224</v>
      </c>
      <c r="G60" s="100">
        <v>175025172</v>
      </c>
      <c r="H60" s="101">
        <v>12593052</v>
      </c>
      <c r="I60" s="100">
        <v>0</v>
      </c>
      <c r="J60" s="96">
        <v>0</v>
      </c>
      <c r="K60" t="str">
        <f t="shared" si="0"/>
        <v/>
      </c>
      <c r="L60" s="102">
        <f t="shared" si="1"/>
        <v>12593052</v>
      </c>
    </row>
    <row r="61" spans="1:12" x14ac:dyDescent="0.2">
      <c r="A61" s="12" t="s">
        <v>664</v>
      </c>
      <c r="B61" s="12" t="s">
        <v>665</v>
      </c>
      <c r="C61" s="12" t="s">
        <v>666</v>
      </c>
      <c r="D61" s="100">
        <v>0</v>
      </c>
      <c r="E61" s="100">
        <v>0</v>
      </c>
      <c r="F61" s="100">
        <v>189999072</v>
      </c>
      <c r="G61" s="100">
        <v>164493360</v>
      </c>
      <c r="H61" s="101">
        <v>25505712</v>
      </c>
      <c r="I61" s="100">
        <v>0</v>
      </c>
      <c r="J61" s="96">
        <v>0</v>
      </c>
      <c r="K61" t="str">
        <f t="shared" si="0"/>
        <v/>
      </c>
      <c r="L61" s="102">
        <f t="shared" si="1"/>
        <v>25505712</v>
      </c>
    </row>
    <row r="62" spans="1:12" x14ac:dyDescent="0.2">
      <c r="A62" s="12" t="s">
        <v>12</v>
      </c>
      <c r="B62" s="12" t="s">
        <v>667</v>
      </c>
      <c r="C62" s="12" t="s">
        <v>668</v>
      </c>
      <c r="D62" s="100">
        <v>0</v>
      </c>
      <c r="E62" s="100">
        <v>0</v>
      </c>
      <c r="F62" s="100">
        <v>50654333</v>
      </c>
      <c r="G62" s="100">
        <v>45269818</v>
      </c>
      <c r="H62" s="101">
        <v>5384515</v>
      </c>
      <c r="I62" s="100">
        <v>0</v>
      </c>
      <c r="J62" s="96">
        <v>0</v>
      </c>
      <c r="K62" t="str">
        <f t="shared" si="0"/>
        <v/>
      </c>
      <c r="L62" s="102">
        <f t="shared" si="1"/>
        <v>5384515</v>
      </c>
    </row>
    <row r="63" spans="1:12" x14ac:dyDescent="0.2">
      <c r="A63" s="12" t="s">
        <v>14</v>
      </c>
      <c r="B63" s="12" t="s">
        <v>669</v>
      </c>
      <c r="C63" s="12" t="s">
        <v>670</v>
      </c>
      <c r="D63" s="100">
        <v>0</v>
      </c>
      <c r="E63" s="100">
        <v>0</v>
      </c>
      <c r="F63" s="100">
        <v>49714179</v>
      </c>
      <c r="G63" s="100">
        <v>49714179</v>
      </c>
      <c r="H63" s="101">
        <v>0</v>
      </c>
      <c r="I63" s="100">
        <v>0</v>
      </c>
      <c r="J63" s="96">
        <v>0</v>
      </c>
      <c r="K63" t="str">
        <f t="shared" si="0"/>
        <v/>
      </c>
      <c r="L63" s="102">
        <f t="shared" si="1"/>
        <v>0</v>
      </c>
    </row>
    <row r="64" spans="1:12" x14ac:dyDescent="0.2">
      <c r="A64" s="12" t="s">
        <v>15</v>
      </c>
      <c r="B64" s="12" t="s">
        <v>671</v>
      </c>
      <c r="C64" s="12" t="s">
        <v>672</v>
      </c>
      <c r="D64" s="100">
        <v>0</v>
      </c>
      <c r="E64" s="100">
        <v>0</v>
      </c>
      <c r="F64" s="100">
        <v>49714179</v>
      </c>
      <c r="G64" s="100">
        <v>46124502</v>
      </c>
      <c r="H64" s="101">
        <v>3589677</v>
      </c>
      <c r="I64" s="100">
        <v>0</v>
      </c>
      <c r="J64" s="96">
        <v>0</v>
      </c>
      <c r="K64" t="str">
        <f t="shared" si="0"/>
        <v/>
      </c>
      <c r="L64" s="102">
        <f t="shared" si="1"/>
        <v>3589677</v>
      </c>
    </row>
    <row r="65" spans="1:12" x14ac:dyDescent="0.2">
      <c r="A65" s="12" t="s">
        <v>16</v>
      </c>
      <c r="B65" s="12" t="s">
        <v>673</v>
      </c>
      <c r="C65" s="12" t="s">
        <v>674</v>
      </c>
      <c r="D65" s="100">
        <v>0</v>
      </c>
      <c r="E65" s="100">
        <v>0</v>
      </c>
      <c r="F65" s="100">
        <v>49714179</v>
      </c>
      <c r="G65" s="100">
        <v>46124502</v>
      </c>
      <c r="H65" s="101">
        <v>3589677</v>
      </c>
      <c r="I65" s="100">
        <v>0</v>
      </c>
      <c r="J65" s="96">
        <v>0</v>
      </c>
      <c r="K65" t="str">
        <f t="shared" si="0"/>
        <v/>
      </c>
      <c r="L65" s="102">
        <f t="shared" si="1"/>
        <v>3589677</v>
      </c>
    </row>
    <row r="66" spans="1:12" x14ac:dyDescent="0.2">
      <c r="A66" s="12" t="s">
        <v>17</v>
      </c>
      <c r="B66" s="12" t="s">
        <v>675</v>
      </c>
      <c r="C66" s="12" t="s">
        <v>676</v>
      </c>
      <c r="D66" s="100">
        <v>0</v>
      </c>
      <c r="E66" s="100">
        <v>0</v>
      </c>
      <c r="F66" s="100">
        <v>49714179</v>
      </c>
      <c r="G66" s="100">
        <v>49714179</v>
      </c>
      <c r="H66" s="101">
        <v>0</v>
      </c>
      <c r="I66" s="100">
        <v>0</v>
      </c>
      <c r="J66" s="96">
        <v>0</v>
      </c>
      <c r="K66" t="str">
        <f t="shared" si="0"/>
        <v/>
      </c>
      <c r="L66" s="102">
        <f t="shared" si="1"/>
        <v>0</v>
      </c>
    </row>
    <row r="67" spans="1:12" x14ac:dyDescent="0.2">
      <c r="A67" s="12" t="s">
        <v>18</v>
      </c>
      <c r="B67" s="12" t="s">
        <v>677</v>
      </c>
      <c r="C67" s="12" t="s">
        <v>678</v>
      </c>
      <c r="D67" s="100">
        <v>0</v>
      </c>
      <c r="E67" s="100">
        <v>0</v>
      </c>
      <c r="F67" s="100">
        <v>26337285</v>
      </c>
      <c r="G67" s="100">
        <v>26337285</v>
      </c>
      <c r="H67" s="101">
        <v>0</v>
      </c>
      <c r="I67" s="100">
        <v>0</v>
      </c>
      <c r="J67" s="96">
        <v>0</v>
      </c>
      <c r="K67" t="str">
        <f t="shared" si="0"/>
        <v/>
      </c>
      <c r="L67" s="102">
        <f t="shared" si="1"/>
        <v>0</v>
      </c>
    </row>
    <row r="68" spans="1:12" x14ac:dyDescent="0.2">
      <c r="A68" s="12" t="s">
        <v>19</v>
      </c>
      <c r="B68" s="12" t="s">
        <v>679</v>
      </c>
      <c r="C68" s="12" t="s">
        <v>1514</v>
      </c>
      <c r="D68" s="100">
        <v>0</v>
      </c>
      <c r="E68" s="100">
        <v>0</v>
      </c>
      <c r="F68" s="100">
        <v>26337285</v>
      </c>
      <c r="G68" s="100">
        <v>26337285</v>
      </c>
      <c r="H68" s="101">
        <v>0</v>
      </c>
      <c r="I68" s="100">
        <v>0</v>
      </c>
      <c r="J68" s="96">
        <v>0</v>
      </c>
      <c r="K68" t="str">
        <f t="shared" si="0"/>
        <v/>
      </c>
      <c r="L68" s="102">
        <f t="shared" si="1"/>
        <v>0</v>
      </c>
    </row>
    <row r="69" spans="1:12" x14ac:dyDescent="0.2">
      <c r="A69" s="12" t="s">
        <v>20</v>
      </c>
      <c r="B69" s="12" t="s">
        <v>680</v>
      </c>
      <c r="C69" s="12" t="s">
        <v>681</v>
      </c>
      <c r="D69" s="100">
        <v>0</v>
      </c>
      <c r="E69" s="100">
        <v>0</v>
      </c>
      <c r="F69" s="100">
        <v>26337285</v>
      </c>
      <c r="G69" s="100">
        <v>26337285</v>
      </c>
      <c r="H69" s="101">
        <v>0</v>
      </c>
      <c r="I69" s="100">
        <v>0</v>
      </c>
      <c r="J69" s="96">
        <v>0</v>
      </c>
      <c r="K69" t="str">
        <f t="shared" si="0"/>
        <v/>
      </c>
      <c r="L69" s="102">
        <f t="shared" si="1"/>
        <v>0</v>
      </c>
    </row>
    <row r="70" spans="1:12" x14ac:dyDescent="0.2">
      <c r="A70" s="12" t="s">
        <v>22</v>
      </c>
      <c r="B70" s="12" t="s">
        <v>682</v>
      </c>
      <c r="C70" s="12" t="s">
        <v>683</v>
      </c>
      <c r="D70" s="100">
        <v>0</v>
      </c>
      <c r="E70" s="100">
        <v>0</v>
      </c>
      <c r="F70" s="100">
        <v>26337285</v>
      </c>
      <c r="G70" s="100">
        <v>29189862</v>
      </c>
      <c r="H70" s="101">
        <v>0</v>
      </c>
      <c r="I70" s="100">
        <v>2852577</v>
      </c>
      <c r="J70" s="96">
        <v>-2852577</v>
      </c>
      <c r="K70">
        <f t="shared" si="0"/>
        <v>-2852577</v>
      </c>
      <c r="L70" s="102">
        <f t="shared" si="1"/>
        <v>0</v>
      </c>
    </row>
    <row r="71" spans="1:12" x14ac:dyDescent="0.2">
      <c r="A71" s="12" t="s">
        <v>23</v>
      </c>
      <c r="B71" s="12" t="s">
        <v>684</v>
      </c>
      <c r="C71" s="12" t="s">
        <v>685</v>
      </c>
      <c r="D71" s="100">
        <v>0</v>
      </c>
      <c r="E71" s="100">
        <v>0</v>
      </c>
      <c r="F71" s="100">
        <v>26337285</v>
      </c>
      <c r="G71" s="100">
        <v>26337285</v>
      </c>
      <c r="H71" s="101">
        <v>0</v>
      </c>
      <c r="I71" s="100">
        <v>0</v>
      </c>
      <c r="J71" s="96">
        <v>0</v>
      </c>
      <c r="K71" t="str">
        <f t="shared" si="0"/>
        <v/>
      </c>
      <c r="L71" s="102">
        <f t="shared" si="1"/>
        <v>0</v>
      </c>
    </row>
    <row r="72" spans="1:12" x14ac:dyDescent="0.2">
      <c r="A72" s="12" t="s">
        <v>26</v>
      </c>
      <c r="B72" s="12" t="s">
        <v>686</v>
      </c>
      <c r="C72" s="12" t="s">
        <v>687</v>
      </c>
      <c r="D72" s="100">
        <v>0</v>
      </c>
      <c r="E72" s="100">
        <v>0</v>
      </c>
      <c r="F72" s="100">
        <v>27761205</v>
      </c>
      <c r="G72" s="100">
        <v>25756671</v>
      </c>
      <c r="H72" s="101">
        <v>2004534</v>
      </c>
      <c r="I72" s="100">
        <v>0</v>
      </c>
      <c r="J72" s="96">
        <v>0</v>
      </c>
      <c r="K72" t="str">
        <f t="shared" si="0"/>
        <v/>
      </c>
      <c r="L72" s="102">
        <f t="shared" si="1"/>
        <v>2004534</v>
      </c>
    </row>
    <row r="73" spans="1:12" x14ac:dyDescent="0.2">
      <c r="A73" s="12" t="s">
        <v>27</v>
      </c>
      <c r="B73" s="12" t="s">
        <v>688</v>
      </c>
      <c r="C73" s="12" t="s">
        <v>689</v>
      </c>
      <c r="D73" s="100">
        <v>0</v>
      </c>
      <c r="E73" s="100">
        <v>0</v>
      </c>
      <c r="F73" s="100">
        <v>41989932</v>
      </c>
      <c r="G73" s="100">
        <v>47320986</v>
      </c>
      <c r="H73" s="101">
        <v>0</v>
      </c>
      <c r="I73" s="100">
        <v>5331054</v>
      </c>
      <c r="J73" s="96">
        <v>-5331054</v>
      </c>
      <c r="K73">
        <f t="shared" ref="K73:K136" si="2">IF(J73=0,"",J73)</f>
        <v>-5331054</v>
      </c>
      <c r="L73" s="102">
        <f t="shared" ref="L73:L136" si="3">VALUE(H73)</f>
        <v>0</v>
      </c>
    </row>
    <row r="74" spans="1:12" x14ac:dyDescent="0.2">
      <c r="A74" s="12" t="s">
        <v>28</v>
      </c>
      <c r="B74" s="12" t="s">
        <v>690</v>
      </c>
      <c r="C74" s="12" t="s">
        <v>691</v>
      </c>
      <c r="D74" s="100">
        <v>0</v>
      </c>
      <c r="E74" s="100">
        <v>0</v>
      </c>
      <c r="F74" s="100">
        <v>45204225</v>
      </c>
      <c r="G74" s="100">
        <v>41940195</v>
      </c>
      <c r="H74" s="101">
        <v>3264030</v>
      </c>
      <c r="I74" s="100">
        <v>0</v>
      </c>
      <c r="J74" s="96">
        <v>0</v>
      </c>
      <c r="K74" t="str">
        <f t="shared" si="2"/>
        <v/>
      </c>
      <c r="L74" s="102">
        <f t="shared" si="3"/>
        <v>3264030</v>
      </c>
    </row>
    <row r="75" spans="1:12" x14ac:dyDescent="0.2">
      <c r="A75" s="12" t="s">
        <v>30</v>
      </c>
      <c r="B75" s="12" t="s">
        <v>692</v>
      </c>
      <c r="C75" s="12" t="s">
        <v>1515</v>
      </c>
      <c r="D75" s="100">
        <v>0</v>
      </c>
      <c r="E75" s="100">
        <v>0</v>
      </c>
      <c r="F75" s="100">
        <v>27761205</v>
      </c>
      <c r="G75" s="100">
        <v>27761205</v>
      </c>
      <c r="H75" s="101">
        <v>0</v>
      </c>
      <c r="I75" s="100">
        <v>0</v>
      </c>
      <c r="J75" s="96">
        <v>0</v>
      </c>
      <c r="K75" t="str">
        <f t="shared" si="2"/>
        <v/>
      </c>
      <c r="L75" s="102">
        <f t="shared" si="3"/>
        <v>0</v>
      </c>
    </row>
    <row r="76" spans="1:12" x14ac:dyDescent="0.2">
      <c r="A76" s="12" t="s">
        <v>34</v>
      </c>
      <c r="B76" s="12" t="s">
        <v>693</v>
      </c>
      <c r="C76" s="12" t="s">
        <v>694</v>
      </c>
      <c r="D76" s="100">
        <v>0</v>
      </c>
      <c r="E76" s="100">
        <v>0</v>
      </c>
      <c r="F76" s="100">
        <v>51281101</v>
      </c>
      <c r="G76" s="100">
        <v>51281102</v>
      </c>
      <c r="H76" s="101">
        <v>0</v>
      </c>
      <c r="I76" s="100">
        <v>1</v>
      </c>
      <c r="J76" s="96">
        <v>-1</v>
      </c>
      <c r="K76">
        <f t="shared" si="2"/>
        <v>-1</v>
      </c>
      <c r="L76" s="102">
        <f t="shared" si="3"/>
        <v>0</v>
      </c>
    </row>
    <row r="77" spans="1:12" x14ac:dyDescent="0.2">
      <c r="A77" s="12" t="s">
        <v>35</v>
      </c>
      <c r="B77" s="12" t="s">
        <v>695</v>
      </c>
      <c r="C77" s="12" t="s">
        <v>1516</v>
      </c>
      <c r="D77" s="100">
        <v>0</v>
      </c>
      <c r="E77" s="100">
        <v>0</v>
      </c>
      <c r="F77" s="100">
        <v>49714179</v>
      </c>
      <c r="G77" s="100">
        <v>49714180</v>
      </c>
      <c r="H77" s="101">
        <v>0</v>
      </c>
      <c r="I77" s="100">
        <v>1</v>
      </c>
      <c r="J77" s="96">
        <v>-1</v>
      </c>
      <c r="K77">
        <f t="shared" si="2"/>
        <v>-1</v>
      </c>
      <c r="L77" s="102">
        <f t="shared" si="3"/>
        <v>0</v>
      </c>
    </row>
    <row r="78" spans="1:12" x14ac:dyDescent="0.2">
      <c r="A78" s="12" t="s">
        <v>36</v>
      </c>
      <c r="B78" s="12" t="s">
        <v>696</v>
      </c>
      <c r="C78" s="12" t="s">
        <v>697</v>
      </c>
      <c r="D78" s="100">
        <v>0</v>
      </c>
      <c r="E78" s="100">
        <v>0</v>
      </c>
      <c r="F78" s="100">
        <v>49714179</v>
      </c>
      <c r="G78" s="100">
        <v>46124503</v>
      </c>
      <c r="H78" s="101">
        <v>3589676</v>
      </c>
      <c r="I78" s="100">
        <v>0</v>
      </c>
      <c r="J78" s="96">
        <v>0</v>
      </c>
      <c r="K78" t="str">
        <f t="shared" si="2"/>
        <v/>
      </c>
      <c r="L78" s="102">
        <f t="shared" si="3"/>
        <v>3589676</v>
      </c>
    </row>
    <row r="79" spans="1:12" x14ac:dyDescent="0.2">
      <c r="A79" s="12" t="s">
        <v>38</v>
      </c>
      <c r="B79" s="12" t="s">
        <v>698</v>
      </c>
      <c r="C79" s="12" t="s">
        <v>699</v>
      </c>
      <c r="D79" s="100">
        <v>0</v>
      </c>
      <c r="E79" s="100">
        <v>0</v>
      </c>
      <c r="F79" s="100">
        <v>49714179</v>
      </c>
      <c r="G79" s="100">
        <v>49714179</v>
      </c>
      <c r="H79" s="101">
        <v>0</v>
      </c>
      <c r="I79" s="100">
        <v>0</v>
      </c>
      <c r="J79" s="96">
        <v>0</v>
      </c>
      <c r="K79" t="str">
        <f t="shared" si="2"/>
        <v/>
      </c>
      <c r="L79" s="102">
        <f t="shared" si="3"/>
        <v>0</v>
      </c>
    </row>
    <row r="80" spans="1:12" x14ac:dyDescent="0.2">
      <c r="A80" s="12" t="s">
        <v>40</v>
      </c>
      <c r="B80" s="12" t="s">
        <v>700</v>
      </c>
      <c r="C80" s="12" t="s">
        <v>701</v>
      </c>
      <c r="D80" s="100">
        <v>0</v>
      </c>
      <c r="E80" s="100">
        <v>0</v>
      </c>
      <c r="F80" s="100">
        <v>26337286</v>
      </c>
      <c r="G80" s="100">
        <v>26337286</v>
      </c>
      <c r="H80" s="101">
        <v>0</v>
      </c>
      <c r="I80" s="100">
        <v>0</v>
      </c>
      <c r="J80" s="96">
        <v>0</v>
      </c>
      <c r="K80" t="str">
        <f t="shared" si="2"/>
        <v/>
      </c>
      <c r="L80" s="102">
        <f t="shared" si="3"/>
        <v>0</v>
      </c>
    </row>
    <row r="81" spans="1:12" x14ac:dyDescent="0.2">
      <c r="A81" s="12" t="s">
        <v>42</v>
      </c>
      <c r="B81" s="12" t="s">
        <v>702</v>
      </c>
      <c r="C81" s="12" t="s">
        <v>1517</v>
      </c>
      <c r="D81" s="100">
        <v>0</v>
      </c>
      <c r="E81" s="100">
        <v>0</v>
      </c>
      <c r="F81" s="100">
        <v>26337285</v>
      </c>
      <c r="G81" s="100">
        <v>26337285</v>
      </c>
      <c r="H81" s="101">
        <v>0</v>
      </c>
      <c r="I81" s="100">
        <v>0</v>
      </c>
      <c r="J81" s="96">
        <v>0</v>
      </c>
      <c r="K81" t="str">
        <f t="shared" si="2"/>
        <v/>
      </c>
      <c r="L81" s="102">
        <f t="shared" si="3"/>
        <v>0</v>
      </c>
    </row>
    <row r="82" spans="1:12" x14ac:dyDescent="0.2">
      <c r="A82" s="12" t="s">
        <v>46</v>
      </c>
      <c r="B82" s="12" t="s">
        <v>703</v>
      </c>
      <c r="C82" s="12" t="s">
        <v>704</v>
      </c>
      <c r="D82" s="100">
        <v>0</v>
      </c>
      <c r="E82" s="100">
        <v>0</v>
      </c>
      <c r="F82" s="100">
        <v>59548125</v>
      </c>
      <c r="G82" s="100">
        <v>55248375</v>
      </c>
      <c r="H82" s="101">
        <v>4299750</v>
      </c>
      <c r="I82" s="100">
        <v>0</v>
      </c>
      <c r="J82" s="96">
        <v>0</v>
      </c>
      <c r="K82" t="str">
        <f t="shared" si="2"/>
        <v/>
      </c>
      <c r="L82" s="102">
        <f t="shared" si="3"/>
        <v>4299750</v>
      </c>
    </row>
    <row r="83" spans="1:12" x14ac:dyDescent="0.2">
      <c r="A83" s="12" t="s">
        <v>51</v>
      </c>
      <c r="B83" s="12" t="s">
        <v>705</v>
      </c>
      <c r="C83" s="12" t="s">
        <v>706</v>
      </c>
      <c r="D83" s="100">
        <v>0</v>
      </c>
      <c r="E83" s="100">
        <v>0</v>
      </c>
      <c r="F83" s="100">
        <v>27761205</v>
      </c>
      <c r="G83" s="100">
        <v>27761205</v>
      </c>
      <c r="H83" s="101">
        <v>0</v>
      </c>
      <c r="I83" s="100">
        <v>0</v>
      </c>
      <c r="J83" s="96">
        <v>0</v>
      </c>
      <c r="K83" t="str">
        <f t="shared" si="2"/>
        <v/>
      </c>
      <c r="L83" s="102">
        <f t="shared" si="3"/>
        <v>0</v>
      </c>
    </row>
    <row r="84" spans="1:12" x14ac:dyDescent="0.2">
      <c r="A84" s="12" t="s">
        <v>53</v>
      </c>
      <c r="B84" s="12" t="s">
        <v>707</v>
      </c>
      <c r="C84" s="12" t="s">
        <v>708</v>
      </c>
      <c r="D84" s="100">
        <v>0</v>
      </c>
      <c r="E84" s="100">
        <v>0</v>
      </c>
      <c r="F84" s="100">
        <v>27761205</v>
      </c>
      <c r="G84" s="100">
        <v>27761205</v>
      </c>
      <c r="H84" s="101">
        <v>0</v>
      </c>
      <c r="I84" s="100">
        <v>0</v>
      </c>
      <c r="J84" s="96">
        <v>0</v>
      </c>
      <c r="K84" t="str">
        <f t="shared" si="2"/>
        <v/>
      </c>
      <c r="L84" s="102">
        <f t="shared" si="3"/>
        <v>0</v>
      </c>
    </row>
    <row r="85" spans="1:12" x14ac:dyDescent="0.2">
      <c r="A85" s="12" t="s">
        <v>54</v>
      </c>
      <c r="B85" s="12" t="s">
        <v>709</v>
      </c>
      <c r="C85" s="12" t="s">
        <v>710</v>
      </c>
      <c r="D85" s="100">
        <v>0</v>
      </c>
      <c r="E85" s="100">
        <v>0</v>
      </c>
      <c r="F85" s="100">
        <v>27761205</v>
      </c>
      <c r="G85" s="100">
        <v>27761205</v>
      </c>
      <c r="H85" s="101">
        <v>0</v>
      </c>
      <c r="I85" s="100">
        <v>0</v>
      </c>
      <c r="J85" s="96">
        <v>0</v>
      </c>
      <c r="K85" t="str">
        <f t="shared" si="2"/>
        <v/>
      </c>
      <c r="L85" s="102">
        <f t="shared" si="3"/>
        <v>0</v>
      </c>
    </row>
    <row r="86" spans="1:12" x14ac:dyDescent="0.2">
      <c r="A86" s="12" t="s">
        <v>55</v>
      </c>
      <c r="B86" s="12" t="s">
        <v>711</v>
      </c>
      <c r="C86" s="12" t="s">
        <v>712</v>
      </c>
      <c r="D86" s="100">
        <v>0</v>
      </c>
      <c r="E86" s="100">
        <v>0</v>
      </c>
      <c r="F86" s="100">
        <v>59548125</v>
      </c>
      <c r="G86" s="100">
        <v>55248375</v>
      </c>
      <c r="H86" s="101">
        <v>4299750</v>
      </c>
      <c r="I86" s="100">
        <v>0</v>
      </c>
      <c r="J86" s="96">
        <v>0</v>
      </c>
      <c r="K86" t="str">
        <f t="shared" si="2"/>
        <v/>
      </c>
      <c r="L86" s="102">
        <f t="shared" si="3"/>
        <v>4299750</v>
      </c>
    </row>
    <row r="87" spans="1:12" x14ac:dyDescent="0.2">
      <c r="A87" s="12" t="s">
        <v>56</v>
      </c>
      <c r="B87" s="12" t="s">
        <v>713</v>
      </c>
      <c r="C87" s="12" t="s">
        <v>714</v>
      </c>
      <c r="D87" s="100">
        <v>0</v>
      </c>
      <c r="E87" s="100">
        <v>0</v>
      </c>
      <c r="F87" s="100">
        <v>26337285</v>
      </c>
      <c r="G87" s="100">
        <v>26337285</v>
      </c>
      <c r="H87" s="101">
        <v>0</v>
      </c>
      <c r="I87" s="100">
        <v>0</v>
      </c>
      <c r="J87" s="96">
        <v>0</v>
      </c>
      <c r="K87" t="str">
        <f t="shared" si="2"/>
        <v/>
      </c>
      <c r="L87" s="102">
        <f t="shared" si="3"/>
        <v>0</v>
      </c>
    </row>
    <row r="88" spans="1:12" x14ac:dyDescent="0.2">
      <c r="A88" s="12" t="s">
        <v>58</v>
      </c>
      <c r="B88" s="12" t="s">
        <v>715</v>
      </c>
      <c r="C88" s="12" t="s">
        <v>716</v>
      </c>
      <c r="D88" s="100">
        <v>0</v>
      </c>
      <c r="E88" s="100">
        <v>0</v>
      </c>
      <c r="F88" s="100">
        <v>49714179</v>
      </c>
      <c r="G88" s="100">
        <v>35355471</v>
      </c>
      <c r="H88" s="101">
        <v>14358708</v>
      </c>
      <c r="I88" s="100">
        <v>0</v>
      </c>
      <c r="J88" s="96">
        <v>0</v>
      </c>
      <c r="K88" t="str">
        <f t="shared" si="2"/>
        <v/>
      </c>
      <c r="L88" s="102">
        <f t="shared" si="3"/>
        <v>14358708</v>
      </c>
    </row>
    <row r="89" spans="1:12" x14ac:dyDescent="0.2">
      <c r="A89" s="12" t="s">
        <v>59</v>
      </c>
      <c r="B89" s="12" t="s">
        <v>717</v>
      </c>
      <c r="C89" s="12" t="s">
        <v>718</v>
      </c>
      <c r="D89" s="100">
        <v>0</v>
      </c>
      <c r="E89" s="100">
        <v>0</v>
      </c>
      <c r="F89" s="100">
        <v>49714179</v>
      </c>
      <c r="G89" s="100">
        <v>46124502</v>
      </c>
      <c r="H89" s="101">
        <v>3589677</v>
      </c>
      <c r="I89" s="100">
        <v>0</v>
      </c>
      <c r="J89" s="96">
        <v>0</v>
      </c>
      <c r="K89" t="str">
        <f t="shared" si="2"/>
        <v/>
      </c>
      <c r="L89" s="102">
        <f t="shared" si="3"/>
        <v>3589677</v>
      </c>
    </row>
    <row r="90" spans="1:12" x14ac:dyDescent="0.2">
      <c r="A90" s="12" t="s">
        <v>60</v>
      </c>
      <c r="B90" s="12" t="s">
        <v>719</v>
      </c>
      <c r="C90" s="12" t="s">
        <v>720</v>
      </c>
      <c r="D90" s="100">
        <v>0</v>
      </c>
      <c r="E90" s="100">
        <v>0</v>
      </c>
      <c r="F90" s="100">
        <v>49714179</v>
      </c>
      <c r="G90" s="100">
        <v>46124502</v>
      </c>
      <c r="H90" s="101">
        <v>3589677</v>
      </c>
      <c r="I90" s="100">
        <v>0</v>
      </c>
      <c r="J90" s="96">
        <v>0</v>
      </c>
      <c r="K90" t="str">
        <f t="shared" si="2"/>
        <v/>
      </c>
      <c r="L90" s="102">
        <f t="shared" si="3"/>
        <v>3589677</v>
      </c>
    </row>
    <row r="91" spans="1:12" x14ac:dyDescent="0.2">
      <c r="A91" s="12" t="s">
        <v>62</v>
      </c>
      <c r="B91" s="12" t="s">
        <v>721</v>
      </c>
      <c r="C91" s="12" t="s">
        <v>722</v>
      </c>
      <c r="D91" s="100">
        <v>0</v>
      </c>
      <c r="E91" s="100">
        <v>0</v>
      </c>
      <c r="F91" s="100">
        <v>49714179</v>
      </c>
      <c r="G91" s="100">
        <v>49714179</v>
      </c>
      <c r="H91" s="101">
        <v>0</v>
      </c>
      <c r="I91" s="100">
        <v>0</v>
      </c>
      <c r="J91" s="96">
        <v>0</v>
      </c>
      <c r="K91" t="str">
        <f t="shared" si="2"/>
        <v/>
      </c>
      <c r="L91" s="102">
        <f t="shared" si="3"/>
        <v>0</v>
      </c>
    </row>
    <row r="92" spans="1:12" x14ac:dyDescent="0.2">
      <c r="A92" s="12" t="s">
        <v>63</v>
      </c>
      <c r="B92" s="12" t="s">
        <v>723</v>
      </c>
      <c r="C92" s="12" t="s">
        <v>724</v>
      </c>
      <c r="D92" s="100">
        <v>0</v>
      </c>
      <c r="E92" s="100">
        <v>0</v>
      </c>
      <c r="F92" s="100">
        <v>49714179</v>
      </c>
      <c r="G92" s="100">
        <v>49714179</v>
      </c>
      <c r="H92" s="101">
        <v>0</v>
      </c>
      <c r="I92" s="100">
        <v>0</v>
      </c>
      <c r="J92" s="96">
        <v>0</v>
      </c>
      <c r="K92" t="str">
        <f t="shared" si="2"/>
        <v/>
      </c>
      <c r="L92" s="102">
        <f t="shared" si="3"/>
        <v>0</v>
      </c>
    </row>
    <row r="93" spans="1:12" x14ac:dyDescent="0.2">
      <c r="A93" s="12" t="s">
        <v>64</v>
      </c>
      <c r="B93" s="12" t="s">
        <v>725</v>
      </c>
      <c r="C93" s="12" t="s">
        <v>726</v>
      </c>
      <c r="D93" s="100">
        <v>0</v>
      </c>
      <c r="E93" s="100">
        <v>0</v>
      </c>
      <c r="F93" s="100">
        <v>26337285</v>
      </c>
      <c r="G93" s="100">
        <v>23484708</v>
      </c>
      <c r="H93" s="101">
        <v>2852577</v>
      </c>
      <c r="I93" s="100">
        <v>0</v>
      </c>
      <c r="J93" s="96">
        <v>0</v>
      </c>
      <c r="K93" t="str">
        <f t="shared" si="2"/>
        <v/>
      </c>
      <c r="L93" s="102">
        <f t="shared" si="3"/>
        <v>2852577</v>
      </c>
    </row>
    <row r="94" spans="1:12" x14ac:dyDescent="0.2">
      <c r="A94" s="12" t="s">
        <v>65</v>
      </c>
      <c r="B94" s="12" t="s">
        <v>727</v>
      </c>
      <c r="C94" s="12" t="s">
        <v>728</v>
      </c>
      <c r="D94" s="100">
        <v>0</v>
      </c>
      <c r="E94" s="100">
        <v>0</v>
      </c>
      <c r="F94" s="100">
        <v>26337285</v>
      </c>
      <c r="G94" s="100">
        <v>26337285</v>
      </c>
      <c r="H94" s="101">
        <v>0</v>
      </c>
      <c r="I94" s="100">
        <v>0</v>
      </c>
      <c r="J94" s="96">
        <v>0</v>
      </c>
      <c r="K94" t="str">
        <f t="shared" si="2"/>
        <v/>
      </c>
      <c r="L94" s="102">
        <f t="shared" si="3"/>
        <v>0</v>
      </c>
    </row>
    <row r="95" spans="1:12" x14ac:dyDescent="0.2">
      <c r="A95" s="12" t="s">
        <v>68</v>
      </c>
      <c r="B95" s="12" t="s">
        <v>729</v>
      </c>
      <c r="C95" s="12" t="s">
        <v>1518</v>
      </c>
      <c r="D95" s="100">
        <v>0</v>
      </c>
      <c r="E95" s="100">
        <v>0</v>
      </c>
      <c r="F95" s="100">
        <v>26337285</v>
      </c>
      <c r="G95" s="100">
        <v>29189862</v>
      </c>
      <c r="H95" s="101">
        <v>0</v>
      </c>
      <c r="I95" s="100">
        <v>2852577</v>
      </c>
      <c r="J95" s="96">
        <v>-2852577</v>
      </c>
      <c r="K95">
        <f t="shared" si="2"/>
        <v>-2852577</v>
      </c>
      <c r="L95" s="102">
        <f t="shared" si="3"/>
        <v>0</v>
      </c>
    </row>
    <row r="96" spans="1:12" x14ac:dyDescent="0.2">
      <c r="A96" s="12" t="s">
        <v>70</v>
      </c>
      <c r="B96" s="12" t="s">
        <v>730</v>
      </c>
      <c r="C96" s="12" t="s">
        <v>731</v>
      </c>
      <c r="D96" s="100">
        <v>0</v>
      </c>
      <c r="E96" s="100">
        <v>0</v>
      </c>
      <c r="F96" s="100">
        <v>59548125</v>
      </c>
      <c r="G96" s="100">
        <v>59548125</v>
      </c>
      <c r="H96" s="101">
        <v>0</v>
      </c>
      <c r="I96" s="100">
        <v>0</v>
      </c>
      <c r="J96" s="96">
        <v>0</v>
      </c>
      <c r="K96" t="str">
        <f t="shared" si="2"/>
        <v/>
      </c>
      <c r="L96" s="102">
        <f t="shared" si="3"/>
        <v>0</v>
      </c>
    </row>
    <row r="97" spans="1:12" x14ac:dyDescent="0.2">
      <c r="A97" s="12" t="s">
        <v>71</v>
      </c>
      <c r="B97" s="12" t="s">
        <v>732</v>
      </c>
      <c r="C97" s="12" t="s">
        <v>733</v>
      </c>
      <c r="D97" s="100">
        <v>0</v>
      </c>
      <c r="E97" s="100">
        <v>0</v>
      </c>
      <c r="F97" s="100">
        <v>27761205</v>
      </c>
      <c r="G97" s="100">
        <v>27761205</v>
      </c>
      <c r="H97" s="101">
        <v>0</v>
      </c>
      <c r="I97" s="100">
        <v>0</v>
      </c>
      <c r="J97" s="96">
        <v>0</v>
      </c>
      <c r="K97" t="str">
        <f t="shared" si="2"/>
        <v/>
      </c>
      <c r="L97" s="102">
        <f t="shared" si="3"/>
        <v>0</v>
      </c>
    </row>
    <row r="98" spans="1:12" x14ac:dyDescent="0.2">
      <c r="A98" s="12" t="s">
        <v>72</v>
      </c>
      <c r="B98" s="12" t="s">
        <v>734</v>
      </c>
      <c r="C98" s="12" t="s">
        <v>735</v>
      </c>
      <c r="D98" s="100">
        <v>0</v>
      </c>
      <c r="E98" s="100">
        <v>0</v>
      </c>
      <c r="F98" s="100">
        <v>27761205</v>
      </c>
      <c r="G98" s="100">
        <v>27761205</v>
      </c>
      <c r="H98" s="101">
        <v>0</v>
      </c>
      <c r="I98" s="100">
        <v>0</v>
      </c>
      <c r="J98" s="96">
        <v>0</v>
      </c>
      <c r="K98" t="str">
        <f t="shared" si="2"/>
        <v/>
      </c>
      <c r="L98" s="102">
        <f t="shared" si="3"/>
        <v>0</v>
      </c>
    </row>
    <row r="99" spans="1:12" x14ac:dyDescent="0.2">
      <c r="A99" s="12" t="s">
        <v>73</v>
      </c>
      <c r="B99" s="12" t="s">
        <v>736</v>
      </c>
      <c r="C99" s="12" t="s">
        <v>737</v>
      </c>
      <c r="D99" s="100">
        <v>0</v>
      </c>
      <c r="E99" s="100">
        <v>0</v>
      </c>
      <c r="F99" s="100">
        <v>27761205</v>
      </c>
      <c r="G99" s="100">
        <v>27761205</v>
      </c>
      <c r="H99" s="101">
        <v>0</v>
      </c>
      <c r="I99" s="100">
        <v>0</v>
      </c>
      <c r="J99" s="96">
        <v>0</v>
      </c>
      <c r="K99" t="str">
        <f t="shared" si="2"/>
        <v/>
      </c>
      <c r="L99" s="102">
        <f t="shared" si="3"/>
        <v>0</v>
      </c>
    </row>
    <row r="100" spans="1:12" x14ac:dyDescent="0.2">
      <c r="A100" s="12" t="s">
        <v>74</v>
      </c>
      <c r="B100" s="12" t="s">
        <v>738</v>
      </c>
      <c r="C100" s="12" t="s">
        <v>739</v>
      </c>
      <c r="D100" s="100">
        <v>0</v>
      </c>
      <c r="E100" s="100">
        <v>0</v>
      </c>
      <c r="F100" s="100">
        <v>27761205</v>
      </c>
      <c r="G100" s="100">
        <v>25756671</v>
      </c>
      <c r="H100" s="101">
        <v>2004534</v>
      </c>
      <c r="I100" s="100">
        <v>0</v>
      </c>
      <c r="J100" s="96">
        <v>0</v>
      </c>
      <c r="K100" t="str">
        <f t="shared" si="2"/>
        <v/>
      </c>
      <c r="L100" s="102">
        <f t="shared" si="3"/>
        <v>2004534</v>
      </c>
    </row>
    <row r="101" spans="1:12" x14ac:dyDescent="0.2">
      <c r="A101" s="12" t="s">
        <v>76</v>
      </c>
      <c r="B101" s="12" t="s">
        <v>740</v>
      </c>
      <c r="C101" s="12" t="s">
        <v>741</v>
      </c>
      <c r="D101" s="100">
        <v>0</v>
      </c>
      <c r="E101" s="100">
        <v>0</v>
      </c>
      <c r="F101" s="100">
        <v>27761205</v>
      </c>
      <c r="G101" s="100">
        <v>27761205</v>
      </c>
      <c r="H101" s="101">
        <v>0</v>
      </c>
      <c r="I101" s="100">
        <v>0</v>
      </c>
      <c r="J101" s="96">
        <v>0</v>
      </c>
      <c r="K101" t="str">
        <f t="shared" si="2"/>
        <v/>
      </c>
      <c r="L101" s="102">
        <f t="shared" si="3"/>
        <v>0</v>
      </c>
    </row>
    <row r="102" spans="1:12" x14ac:dyDescent="0.2">
      <c r="A102" s="12" t="s">
        <v>78</v>
      </c>
      <c r="B102" s="12" t="s">
        <v>742</v>
      </c>
      <c r="C102" s="12" t="s">
        <v>1557</v>
      </c>
      <c r="D102" s="100">
        <v>0</v>
      </c>
      <c r="E102" s="100">
        <v>0</v>
      </c>
      <c r="F102" s="100">
        <v>27761205</v>
      </c>
      <c r="G102" s="100">
        <v>27761205</v>
      </c>
      <c r="H102" s="101">
        <v>0</v>
      </c>
      <c r="I102" s="100">
        <v>0</v>
      </c>
      <c r="J102" s="96">
        <v>0</v>
      </c>
      <c r="K102" t="str">
        <f t="shared" si="2"/>
        <v/>
      </c>
      <c r="L102" s="102">
        <f t="shared" si="3"/>
        <v>0</v>
      </c>
    </row>
    <row r="103" spans="1:12" x14ac:dyDescent="0.2">
      <c r="A103" s="12" t="s">
        <v>80</v>
      </c>
      <c r="B103" s="12" t="s">
        <v>743</v>
      </c>
      <c r="C103" s="12" t="s">
        <v>744</v>
      </c>
      <c r="D103" s="100">
        <v>0</v>
      </c>
      <c r="E103" s="100">
        <v>0</v>
      </c>
      <c r="F103" s="100">
        <v>26337285</v>
      </c>
      <c r="G103" s="100">
        <v>24435567</v>
      </c>
      <c r="H103" s="101">
        <v>1901718</v>
      </c>
      <c r="I103" s="100">
        <v>0</v>
      </c>
      <c r="J103" s="96">
        <v>0</v>
      </c>
      <c r="K103" t="str">
        <f t="shared" si="2"/>
        <v/>
      </c>
      <c r="L103" s="102">
        <f t="shared" si="3"/>
        <v>1901718</v>
      </c>
    </row>
    <row r="104" spans="1:12" x14ac:dyDescent="0.2">
      <c r="A104" s="12" t="s">
        <v>82</v>
      </c>
      <c r="B104" s="12" t="s">
        <v>745</v>
      </c>
      <c r="C104" s="12" t="s">
        <v>1519</v>
      </c>
      <c r="D104" s="100">
        <v>0</v>
      </c>
      <c r="E104" s="100">
        <v>0</v>
      </c>
      <c r="F104" s="100">
        <v>55412079</v>
      </c>
      <c r="G104" s="100">
        <v>55412080</v>
      </c>
      <c r="H104" s="101">
        <v>0</v>
      </c>
      <c r="I104" s="100">
        <v>1</v>
      </c>
      <c r="J104" s="96">
        <v>-1</v>
      </c>
      <c r="K104">
        <f t="shared" si="2"/>
        <v>-1</v>
      </c>
      <c r="L104" s="102">
        <f t="shared" si="3"/>
        <v>0</v>
      </c>
    </row>
    <row r="105" spans="1:12" x14ac:dyDescent="0.2">
      <c r="A105" s="12" t="s">
        <v>83</v>
      </c>
      <c r="B105" s="12" t="s">
        <v>746</v>
      </c>
      <c r="C105" s="12" t="s">
        <v>747</v>
      </c>
      <c r="D105" s="100">
        <v>0</v>
      </c>
      <c r="E105" s="100">
        <v>0</v>
      </c>
      <c r="F105" s="100">
        <v>49714179</v>
      </c>
      <c r="G105" s="100">
        <v>49714179</v>
      </c>
      <c r="H105" s="101">
        <v>0</v>
      </c>
      <c r="I105" s="100">
        <v>0</v>
      </c>
      <c r="J105" s="96">
        <v>0</v>
      </c>
      <c r="K105" t="str">
        <f t="shared" si="2"/>
        <v/>
      </c>
      <c r="L105" s="102">
        <f t="shared" si="3"/>
        <v>0</v>
      </c>
    </row>
    <row r="106" spans="1:12" x14ac:dyDescent="0.2">
      <c r="A106" s="12" t="s">
        <v>84</v>
      </c>
      <c r="B106" s="12" t="s">
        <v>748</v>
      </c>
      <c r="C106" s="12" t="s">
        <v>749</v>
      </c>
      <c r="D106" s="100">
        <v>0</v>
      </c>
      <c r="E106" s="100">
        <v>0</v>
      </c>
      <c r="F106" s="100">
        <v>49714179</v>
      </c>
      <c r="G106" s="100">
        <v>46124502</v>
      </c>
      <c r="H106" s="101">
        <v>3589677</v>
      </c>
      <c r="I106" s="100">
        <v>0</v>
      </c>
      <c r="J106" s="96">
        <v>0</v>
      </c>
      <c r="K106" t="str">
        <f t="shared" si="2"/>
        <v/>
      </c>
      <c r="L106" s="102">
        <f t="shared" si="3"/>
        <v>3589677</v>
      </c>
    </row>
    <row r="107" spans="1:12" x14ac:dyDescent="0.2">
      <c r="A107" s="12" t="s">
        <v>85</v>
      </c>
      <c r="B107" s="12" t="s">
        <v>750</v>
      </c>
      <c r="C107" s="12" t="s">
        <v>751</v>
      </c>
      <c r="D107" s="100">
        <v>0</v>
      </c>
      <c r="E107" s="100">
        <v>0</v>
      </c>
      <c r="F107" s="100">
        <v>49714179</v>
      </c>
      <c r="G107" s="100">
        <v>46124502</v>
      </c>
      <c r="H107" s="101">
        <v>3589677</v>
      </c>
      <c r="I107" s="100">
        <v>0</v>
      </c>
      <c r="J107" s="96">
        <v>0</v>
      </c>
      <c r="K107" t="str">
        <f t="shared" si="2"/>
        <v/>
      </c>
      <c r="L107" s="102">
        <f t="shared" si="3"/>
        <v>3589677</v>
      </c>
    </row>
    <row r="108" spans="1:12" x14ac:dyDescent="0.2">
      <c r="A108" s="12" t="s">
        <v>86</v>
      </c>
      <c r="B108" s="12" t="s">
        <v>752</v>
      </c>
      <c r="C108" s="12" t="s">
        <v>753</v>
      </c>
      <c r="D108" s="100">
        <v>0</v>
      </c>
      <c r="E108" s="100">
        <v>0</v>
      </c>
      <c r="F108" s="100">
        <v>49714179</v>
      </c>
      <c r="G108" s="100">
        <v>49714179</v>
      </c>
      <c r="H108" s="101">
        <v>0</v>
      </c>
      <c r="I108" s="100">
        <v>0</v>
      </c>
      <c r="J108" s="96">
        <v>0</v>
      </c>
      <c r="K108" t="str">
        <f t="shared" si="2"/>
        <v/>
      </c>
      <c r="L108" s="102">
        <f t="shared" si="3"/>
        <v>0</v>
      </c>
    </row>
    <row r="109" spans="1:12" x14ac:dyDescent="0.2">
      <c r="A109" s="12" t="s">
        <v>87</v>
      </c>
      <c r="B109" s="12" t="s">
        <v>754</v>
      </c>
      <c r="C109" s="12" t="s">
        <v>755</v>
      </c>
      <c r="D109" s="100">
        <v>0</v>
      </c>
      <c r="E109" s="100">
        <v>0</v>
      </c>
      <c r="F109" s="100">
        <v>49714179</v>
      </c>
      <c r="G109" s="100">
        <v>49714179</v>
      </c>
      <c r="H109" s="101">
        <v>0</v>
      </c>
      <c r="I109" s="100">
        <v>0</v>
      </c>
      <c r="J109" s="96">
        <v>0</v>
      </c>
      <c r="K109" t="str">
        <f t="shared" si="2"/>
        <v/>
      </c>
      <c r="L109" s="102">
        <f t="shared" si="3"/>
        <v>0</v>
      </c>
    </row>
    <row r="110" spans="1:12" x14ac:dyDescent="0.2">
      <c r="A110" s="12" t="s">
        <v>88</v>
      </c>
      <c r="B110" s="12" t="s">
        <v>756</v>
      </c>
      <c r="C110" s="12" t="s">
        <v>757</v>
      </c>
      <c r="D110" s="100">
        <v>0</v>
      </c>
      <c r="E110" s="100">
        <v>0</v>
      </c>
      <c r="F110" s="100">
        <v>26337285</v>
      </c>
      <c r="G110" s="100">
        <v>26337285</v>
      </c>
      <c r="H110" s="101">
        <v>0</v>
      </c>
      <c r="I110" s="100">
        <v>0</v>
      </c>
      <c r="J110" s="96">
        <v>0</v>
      </c>
      <c r="K110" t="str">
        <f t="shared" si="2"/>
        <v/>
      </c>
      <c r="L110" s="102">
        <f t="shared" si="3"/>
        <v>0</v>
      </c>
    </row>
    <row r="111" spans="1:12" x14ac:dyDescent="0.2">
      <c r="A111" s="12" t="s">
        <v>89</v>
      </c>
      <c r="B111" s="12" t="s">
        <v>758</v>
      </c>
      <c r="C111" s="12" t="s">
        <v>759</v>
      </c>
      <c r="D111" s="100">
        <v>0</v>
      </c>
      <c r="E111" s="100">
        <v>0</v>
      </c>
      <c r="F111" s="100">
        <v>26337285</v>
      </c>
      <c r="G111" s="100">
        <v>24435567</v>
      </c>
      <c r="H111" s="101">
        <v>1901718</v>
      </c>
      <c r="I111" s="100">
        <v>0</v>
      </c>
      <c r="J111" s="96">
        <v>0</v>
      </c>
      <c r="K111" t="str">
        <f t="shared" si="2"/>
        <v/>
      </c>
      <c r="L111" s="102">
        <f t="shared" si="3"/>
        <v>1901718</v>
      </c>
    </row>
    <row r="112" spans="1:12" x14ac:dyDescent="0.2">
      <c r="A112" s="12" t="s">
        <v>90</v>
      </c>
      <c r="B112" s="12" t="s">
        <v>760</v>
      </c>
      <c r="C112" s="12" t="s">
        <v>761</v>
      </c>
      <c r="D112" s="100">
        <v>0</v>
      </c>
      <c r="E112" s="100">
        <v>0</v>
      </c>
      <c r="F112" s="100">
        <v>27001377</v>
      </c>
      <c r="G112" s="100">
        <v>27001377</v>
      </c>
      <c r="H112" s="101">
        <v>0</v>
      </c>
      <c r="I112" s="100">
        <v>0</v>
      </c>
      <c r="J112" s="96">
        <v>0</v>
      </c>
      <c r="K112" t="str">
        <f t="shared" si="2"/>
        <v/>
      </c>
      <c r="L112" s="102">
        <f t="shared" si="3"/>
        <v>0</v>
      </c>
    </row>
    <row r="113" spans="1:12" x14ac:dyDescent="0.2">
      <c r="A113" s="12" t="s">
        <v>92</v>
      </c>
      <c r="B113" s="12" t="s">
        <v>762</v>
      </c>
      <c r="C113" s="12" t="s">
        <v>763</v>
      </c>
      <c r="D113" s="100">
        <v>0</v>
      </c>
      <c r="E113" s="100">
        <v>0</v>
      </c>
      <c r="F113" s="100">
        <v>26337285</v>
      </c>
      <c r="G113" s="100">
        <v>26337285</v>
      </c>
      <c r="H113" s="101">
        <v>0</v>
      </c>
      <c r="I113" s="100">
        <v>0</v>
      </c>
      <c r="J113" s="96">
        <v>0</v>
      </c>
      <c r="K113" t="str">
        <f t="shared" si="2"/>
        <v/>
      </c>
      <c r="L113" s="102">
        <f t="shared" si="3"/>
        <v>0</v>
      </c>
    </row>
    <row r="114" spans="1:12" x14ac:dyDescent="0.2">
      <c r="A114" s="12" t="s">
        <v>93</v>
      </c>
      <c r="B114" s="12" t="s">
        <v>764</v>
      </c>
      <c r="C114" s="12" t="s">
        <v>765</v>
      </c>
      <c r="D114" s="100">
        <v>0</v>
      </c>
      <c r="E114" s="100">
        <v>0</v>
      </c>
      <c r="F114" s="100">
        <v>26337285</v>
      </c>
      <c r="G114" s="100">
        <v>26337285</v>
      </c>
      <c r="H114" s="101">
        <v>0</v>
      </c>
      <c r="I114" s="100">
        <v>0</v>
      </c>
      <c r="J114" s="96">
        <v>0</v>
      </c>
      <c r="K114" t="str">
        <f t="shared" si="2"/>
        <v/>
      </c>
      <c r="L114" s="102">
        <f t="shared" si="3"/>
        <v>0</v>
      </c>
    </row>
    <row r="115" spans="1:12" x14ac:dyDescent="0.2">
      <c r="A115" s="12" t="s">
        <v>94</v>
      </c>
      <c r="B115" s="12" t="s">
        <v>766</v>
      </c>
      <c r="C115" s="12" t="s">
        <v>767</v>
      </c>
      <c r="D115" s="100">
        <v>0</v>
      </c>
      <c r="E115" s="100">
        <v>0</v>
      </c>
      <c r="F115" s="100">
        <v>59548125</v>
      </c>
      <c r="G115" s="100">
        <v>55248375</v>
      </c>
      <c r="H115" s="101">
        <v>4299750</v>
      </c>
      <c r="I115" s="100">
        <v>0</v>
      </c>
      <c r="J115" s="96">
        <v>0</v>
      </c>
      <c r="K115" t="str">
        <f t="shared" si="2"/>
        <v/>
      </c>
      <c r="L115" s="102">
        <f t="shared" si="3"/>
        <v>4299750</v>
      </c>
    </row>
    <row r="116" spans="1:12" x14ac:dyDescent="0.2">
      <c r="A116" s="12" t="s">
        <v>95</v>
      </c>
      <c r="B116" s="12" t="s">
        <v>768</v>
      </c>
      <c r="C116" s="12" t="s">
        <v>1520</v>
      </c>
      <c r="D116" s="100">
        <v>0</v>
      </c>
      <c r="E116" s="100">
        <v>0</v>
      </c>
      <c r="F116" s="100">
        <v>27761205</v>
      </c>
      <c r="G116" s="100">
        <v>27761205</v>
      </c>
      <c r="H116" s="101">
        <v>0</v>
      </c>
      <c r="I116" s="100">
        <v>0</v>
      </c>
      <c r="J116" s="96">
        <v>0</v>
      </c>
      <c r="K116" t="str">
        <f t="shared" si="2"/>
        <v/>
      </c>
      <c r="L116" s="102">
        <f t="shared" si="3"/>
        <v>0</v>
      </c>
    </row>
    <row r="117" spans="1:12" x14ac:dyDescent="0.2">
      <c r="A117" s="12" t="s">
        <v>96</v>
      </c>
      <c r="B117" s="12" t="s">
        <v>769</v>
      </c>
      <c r="C117" s="12" t="s">
        <v>770</v>
      </c>
      <c r="D117" s="100">
        <v>0</v>
      </c>
      <c r="E117" s="100">
        <v>0</v>
      </c>
      <c r="F117" s="100">
        <v>27761205</v>
      </c>
      <c r="G117" s="100">
        <v>27761205</v>
      </c>
      <c r="H117" s="101">
        <v>0</v>
      </c>
      <c r="I117" s="100">
        <v>0</v>
      </c>
      <c r="J117" s="96">
        <v>0</v>
      </c>
      <c r="K117" t="str">
        <f t="shared" si="2"/>
        <v/>
      </c>
      <c r="L117" s="102">
        <f t="shared" si="3"/>
        <v>0</v>
      </c>
    </row>
    <row r="118" spans="1:12" x14ac:dyDescent="0.2">
      <c r="A118" s="12" t="s">
        <v>97</v>
      </c>
      <c r="B118" s="12" t="s">
        <v>771</v>
      </c>
      <c r="C118" s="12" t="s">
        <v>772</v>
      </c>
      <c r="D118" s="100">
        <v>0</v>
      </c>
      <c r="E118" s="100">
        <v>0</v>
      </c>
      <c r="F118" s="100">
        <v>27761205</v>
      </c>
      <c r="G118" s="100">
        <v>27761205</v>
      </c>
      <c r="H118" s="101">
        <v>0</v>
      </c>
      <c r="I118" s="100">
        <v>0</v>
      </c>
      <c r="J118" s="96">
        <v>0</v>
      </c>
      <c r="K118" t="str">
        <f t="shared" si="2"/>
        <v/>
      </c>
      <c r="L118" s="102">
        <f t="shared" si="3"/>
        <v>0</v>
      </c>
    </row>
    <row r="119" spans="1:12" x14ac:dyDescent="0.2">
      <c r="A119" s="12" t="s">
        <v>98</v>
      </c>
      <c r="B119" s="12" t="s">
        <v>773</v>
      </c>
      <c r="C119" s="12" t="s">
        <v>774</v>
      </c>
      <c r="D119" s="100">
        <v>0</v>
      </c>
      <c r="E119" s="100">
        <v>0</v>
      </c>
      <c r="F119" s="100">
        <v>27761205</v>
      </c>
      <c r="G119" s="100">
        <v>27761205</v>
      </c>
      <c r="H119" s="101">
        <v>0</v>
      </c>
      <c r="I119" s="100">
        <v>0</v>
      </c>
      <c r="J119" s="96">
        <v>0</v>
      </c>
      <c r="K119" t="str">
        <f t="shared" si="2"/>
        <v/>
      </c>
      <c r="L119" s="102">
        <f t="shared" si="3"/>
        <v>0</v>
      </c>
    </row>
    <row r="120" spans="1:12" x14ac:dyDescent="0.2">
      <c r="A120" s="12" t="s">
        <v>103</v>
      </c>
      <c r="B120" s="12" t="s">
        <v>775</v>
      </c>
      <c r="C120" s="12" t="s">
        <v>776</v>
      </c>
      <c r="D120" s="100">
        <v>0</v>
      </c>
      <c r="E120" s="100">
        <v>0</v>
      </c>
      <c r="F120" s="100">
        <v>59548125</v>
      </c>
      <c r="G120" s="100">
        <v>59548125</v>
      </c>
      <c r="H120" s="101">
        <v>0</v>
      </c>
      <c r="I120" s="100">
        <v>0</v>
      </c>
      <c r="J120" s="96">
        <v>0</v>
      </c>
      <c r="K120" t="str">
        <f t="shared" si="2"/>
        <v/>
      </c>
      <c r="L120" s="102">
        <f t="shared" si="3"/>
        <v>0</v>
      </c>
    </row>
    <row r="121" spans="1:12" x14ac:dyDescent="0.2">
      <c r="A121" s="12" t="s">
        <v>104</v>
      </c>
      <c r="B121" s="12" t="s">
        <v>777</v>
      </c>
      <c r="C121" s="12" t="s">
        <v>778</v>
      </c>
      <c r="D121" s="100">
        <v>0</v>
      </c>
      <c r="E121" s="100">
        <v>0</v>
      </c>
      <c r="F121" s="100">
        <v>26337285</v>
      </c>
      <c r="G121" s="100">
        <v>26337285</v>
      </c>
      <c r="H121" s="101">
        <v>0</v>
      </c>
      <c r="I121" s="100">
        <v>0</v>
      </c>
      <c r="J121" s="96">
        <v>0</v>
      </c>
      <c r="K121" t="str">
        <f t="shared" si="2"/>
        <v/>
      </c>
      <c r="L121" s="102">
        <f t="shared" si="3"/>
        <v>0</v>
      </c>
    </row>
    <row r="122" spans="1:12" x14ac:dyDescent="0.2">
      <c r="A122" s="12" t="s">
        <v>106</v>
      </c>
      <c r="B122" s="12" t="s">
        <v>779</v>
      </c>
      <c r="C122" s="12" t="s">
        <v>780</v>
      </c>
      <c r="D122" s="100">
        <v>0</v>
      </c>
      <c r="E122" s="100">
        <v>0</v>
      </c>
      <c r="F122" s="100">
        <v>49714179</v>
      </c>
      <c r="G122" s="100">
        <v>49714179</v>
      </c>
      <c r="H122" s="101">
        <v>0</v>
      </c>
      <c r="I122" s="100">
        <v>0</v>
      </c>
      <c r="J122" s="96">
        <v>0</v>
      </c>
      <c r="K122" t="str">
        <f t="shared" si="2"/>
        <v/>
      </c>
      <c r="L122" s="102">
        <f t="shared" si="3"/>
        <v>0</v>
      </c>
    </row>
    <row r="123" spans="1:12" x14ac:dyDescent="0.2">
      <c r="A123" s="12" t="s">
        <v>107</v>
      </c>
      <c r="B123" s="12" t="s">
        <v>781</v>
      </c>
      <c r="C123" s="12" t="s">
        <v>782</v>
      </c>
      <c r="D123" s="100">
        <v>0</v>
      </c>
      <c r="E123" s="100">
        <v>0</v>
      </c>
      <c r="F123" s="100">
        <v>49714179</v>
      </c>
      <c r="G123" s="100">
        <v>49714179</v>
      </c>
      <c r="H123" s="101">
        <v>0</v>
      </c>
      <c r="I123" s="100">
        <v>0</v>
      </c>
      <c r="J123" s="96">
        <v>0</v>
      </c>
      <c r="K123" t="str">
        <f t="shared" si="2"/>
        <v/>
      </c>
      <c r="L123" s="102">
        <f t="shared" si="3"/>
        <v>0</v>
      </c>
    </row>
    <row r="124" spans="1:12" x14ac:dyDescent="0.2">
      <c r="A124" s="12" t="s">
        <v>108</v>
      </c>
      <c r="B124" s="12" t="s">
        <v>783</v>
      </c>
      <c r="C124" s="12" t="s">
        <v>774</v>
      </c>
      <c r="D124" s="100">
        <v>0</v>
      </c>
      <c r="E124" s="100">
        <v>0</v>
      </c>
      <c r="F124" s="100">
        <v>49714179</v>
      </c>
      <c r="G124" s="100">
        <v>49714179</v>
      </c>
      <c r="H124" s="101">
        <v>0</v>
      </c>
      <c r="I124" s="100">
        <v>0</v>
      </c>
      <c r="J124" s="96">
        <v>0</v>
      </c>
      <c r="K124" t="str">
        <f t="shared" si="2"/>
        <v/>
      </c>
      <c r="L124" s="102">
        <f t="shared" si="3"/>
        <v>0</v>
      </c>
    </row>
    <row r="125" spans="1:12" x14ac:dyDescent="0.2">
      <c r="A125" s="12" t="s">
        <v>109</v>
      </c>
      <c r="B125" s="12" t="s">
        <v>784</v>
      </c>
      <c r="C125" s="12" t="s">
        <v>785</v>
      </c>
      <c r="D125" s="100">
        <v>0</v>
      </c>
      <c r="E125" s="100">
        <v>0</v>
      </c>
      <c r="F125" s="100">
        <v>49714179</v>
      </c>
      <c r="G125" s="100">
        <v>49714179</v>
      </c>
      <c r="H125" s="101">
        <v>0</v>
      </c>
      <c r="I125" s="100">
        <v>0</v>
      </c>
      <c r="J125" s="96">
        <v>0</v>
      </c>
      <c r="K125" t="str">
        <f t="shared" si="2"/>
        <v/>
      </c>
      <c r="L125" s="102">
        <f t="shared" si="3"/>
        <v>0</v>
      </c>
    </row>
    <row r="126" spans="1:12" x14ac:dyDescent="0.2">
      <c r="A126" s="12" t="s">
        <v>110</v>
      </c>
      <c r="B126" s="12" t="s">
        <v>786</v>
      </c>
      <c r="C126" s="12" t="s">
        <v>787</v>
      </c>
      <c r="D126" s="100">
        <v>0</v>
      </c>
      <c r="E126" s="100">
        <v>0</v>
      </c>
      <c r="F126" s="100">
        <v>49714179</v>
      </c>
      <c r="G126" s="100">
        <v>49714179</v>
      </c>
      <c r="H126" s="101">
        <v>0</v>
      </c>
      <c r="I126" s="100">
        <v>0</v>
      </c>
      <c r="J126" s="96">
        <v>0</v>
      </c>
      <c r="K126" t="str">
        <f t="shared" si="2"/>
        <v/>
      </c>
      <c r="L126" s="102">
        <f t="shared" si="3"/>
        <v>0</v>
      </c>
    </row>
    <row r="127" spans="1:12" x14ac:dyDescent="0.2">
      <c r="A127" s="12" t="s">
        <v>111</v>
      </c>
      <c r="B127" s="12" t="s">
        <v>788</v>
      </c>
      <c r="C127" s="12" t="s">
        <v>789</v>
      </c>
      <c r="D127" s="100">
        <v>0</v>
      </c>
      <c r="E127" s="100">
        <v>0</v>
      </c>
      <c r="F127" s="100">
        <v>49714179</v>
      </c>
      <c r="G127" s="100">
        <v>49714179</v>
      </c>
      <c r="H127" s="101">
        <v>0</v>
      </c>
      <c r="I127" s="100">
        <v>0</v>
      </c>
      <c r="J127" s="96">
        <v>0</v>
      </c>
      <c r="K127" t="str">
        <f t="shared" si="2"/>
        <v/>
      </c>
      <c r="L127" s="102">
        <f t="shared" si="3"/>
        <v>0</v>
      </c>
    </row>
    <row r="128" spans="1:12" x14ac:dyDescent="0.2">
      <c r="A128" s="12" t="s">
        <v>112</v>
      </c>
      <c r="B128" s="12" t="s">
        <v>790</v>
      </c>
      <c r="C128" s="12" t="s">
        <v>791</v>
      </c>
      <c r="D128" s="100">
        <v>0</v>
      </c>
      <c r="E128" s="100">
        <v>0</v>
      </c>
      <c r="F128" s="100">
        <v>26337285</v>
      </c>
      <c r="G128" s="100">
        <v>26337285</v>
      </c>
      <c r="H128" s="101">
        <v>0</v>
      </c>
      <c r="I128" s="100">
        <v>0</v>
      </c>
      <c r="J128" s="96">
        <v>0</v>
      </c>
      <c r="K128" t="str">
        <f t="shared" si="2"/>
        <v/>
      </c>
      <c r="L128" s="102">
        <f t="shared" si="3"/>
        <v>0</v>
      </c>
    </row>
    <row r="129" spans="1:12" x14ac:dyDescent="0.2">
      <c r="A129" s="12" t="s">
        <v>113</v>
      </c>
      <c r="B129" s="12" t="s">
        <v>792</v>
      </c>
      <c r="C129" s="12" t="s">
        <v>793</v>
      </c>
      <c r="D129" s="100">
        <v>0</v>
      </c>
      <c r="E129" s="100">
        <v>0</v>
      </c>
      <c r="F129" s="100">
        <v>26337285</v>
      </c>
      <c r="G129" s="100">
        <v>26337285</v>
      </c>
      <c r="H129" s="101">
        <v>0</v>
      </c>
      <c r="I129" s="100">
        <v>0</v>
      </c>
      <c r="J129" s="96">
        <v>0</v>
      </c>
      <c r="K129" t="str">
        <f t="shared" si="2"/>
        <v/>
      </c>
      <c r="L129" s="102">
        <f t="shared" si="3"/>
        <v>0</v>
      </c>
    </row>
    <row r="130" spans="1:12" x14ac:dyDescent="0.2">
      <c r="A130" s="12" t="s">
        <v>116</v>
      </c>
      <c r="B130" s="12" t="s">
        <v>794</v>
      </c>
      <c r="C130" s="12" t="s">
        <v>795</v>
      </c>
      <c r="D130" s="100">
        <v>0</v>
      </c>
      <c r="E130" s="100">
        <v>0</v>
      </c>
      <c r="F130" s="100">
        <v>26337285</v>
      </c>
      <c r="G130" s="100">
        <v>29189862</v>
      </c>
      <c r="H130" s="101">
        <v>0</v>
      </c>
      <c r="I130" s="100">
        <v>2852577</v>
      </c>
      <c r="J130" s="96">
        <v>-2852577</v>
      </c>
      <c r="K130">
        <f t="shared" si="2"/>
        <v>-2852577</v>
      </c>
      <c r="L130" s="102">
        <f t="shared" si="3"/>
        <v>0</v>
      </c>
    </row>
    <row r="131" spans="1:12" x14ac:dyDescent="0.2">
      <c r="A131" s="12" t="s">
        <v>119</v>
      </c>
      <c r="B131" s="12" t="s">
        <v>796</v>
      </c>
      <c r="C131" s="12" t="s">
        <v>797</v>
      </c>
      <c r="D131" s="100">
        <v>0</v>
      </c>
      <c r="E131" s="100">
        <v>0</v>
      </c>
      <c r="F131" s="100">
        <v>27761205</v>
      </c>
      <c r="G131" s="100">
        <v>25756671</v>
      </c>
      <c r="H131" s="101">
        <v>2004534</v>
      </c>
      <c r="I131" s="100">
        <v>0</v>
      </c>
      <c r="J131" s="96">
        <v>0</v>
      </c>
      <c r="K131" t="str">
        <f t="shared" si="2"/>
        <v/>
      </c>
      <c r="L131" s="102">
        <f t="shared" si="3"/>
        <v>2004534</v>
      </c>
    </row>
    <row r="132" spans="1:12" x14ac:dyDescent="0.2">
      <c r="A132" s="12" t="s">
        <v>120</v>
      </c>
      <c r="B132" s="12" t="s">
        <v>798</v>
      </c>
      <c r="C132" s="12" t="s">
        <v>799</v>
      </c>
      <c r="D132" s="100">
        <v>0</v>
      </c>
      <c r="E132" s="100">
        <v>0</v>
      </c>
      <c r="F132" s="100">
        <v>27761205</v>
      </c>
      <c r="G132" s="100">
        <v>25756671</v>
      </c>
      <c r="H132" s="101">
        <v>2004534</v>
      </c>
      <c r="I132" s="100">
        <v>0</v>
      </c>
      <c r="J132" s="96">
        <v>0</v>
      </c>
      <c r="K132" t="str">
        <f t="shared" si="2"/>
        <v/>
      </c>
      <c r="L132" s="102">
        <f t="shared" si="3"/>
        <v>2004534</v>
      </c>
    </row>
    <row r="133" spans="1:12" x14ac:dyDescent="0.2">
      <c r="A133" s="12" t="s">
        <v>121</v>
      </c>
      <c r="B133" s="12" t="s">
        <v>800</v>
      </c>
      <c r="C133" s="12" t="s">
        <v>676</v>
      </c>
      <c r="D133" s="100">
        <v>0</v>
      </c>
      <c r="E133" s="100">
        <v>0</v>
      </c>
      <c r="F133" s="100">
        <v>27761205</v>
      </c>
      <c r="G133" s="100">
        <v>27761205</v>
      </c>
      <c r="H133" s="101">
        <v>0</v>
      </c>
      <c r="I133" s="100">
        <v>0</v>
      </c>
      <c r="J133" s="96">
        <v>0</v>
      </c>
      <c r="K133" t="str">
        <f t="shared" si="2"/>
        <v/>
      </c>
      <c r="L133" s="102">
        <f t="shared" si="3"/>
        <v>0</v>
      </c>
    </row>
    <row r="134" spans="1:12" x14ac:dyDescent="0.2">
      <c r="A134" s="12" t="s">
        <v>122</v>
      </c>
      <c r="B134" s="12" t="s">
        <v>801</v>
      </c>
      <c r="C134" s="12" t="s">
        <v>802</v>
      </c>
      <c r="D134" s="100">
        <v>0</v>
      </c>
      <c r="E134" s="100">
        <v>0</v>
      </c>
      <c r="F134" s="100">
        <v>28461201</v>
      </c>
      <c r="G134" s="100">
        <v>25454400</v>
      </c>
      <c r="H134" s="101">
        <v>3006801</v>
      </c>
      <c r="I134" s="100">
        <v>0</v>
      </c>
      <c r="J134" s="96">
        <v>0</v>
      </c>
      <c r="K134" t="str">
        <f t="shared" si="2"/>
        <v/>
      </c>
      <c r="L134" s="102">
        <f t="shared" si="3"/>
        <v>3006801</v>
      </c>
    </row>
    <row r="135" spans="1:12" x14ac:dyDescent="0.2">
      <c r="A135" s="12" t="s">
        <v>124</v>
      </c>
      <c r="B135" s="12" t="s">
        <v>803</v>
      </c>
      <c r="C135" s="12" t="s">
        <v>1521</v>
      </c>
      <c r="D135" s="100">
        <v>0</v>
      </c>
      <c r="E135" s="100">
        <v>0</v>
      </c>
      <c r="F135" s="100">
        <v>25787216</v>
      </c>
      <c r="G135" s="100">
        <v>25787216</v>
      </c>
      <c r="H135" s="101">
        <v>0</v>
      </c>
      <c r="I135" s="100">
        <v>0</v>
      </c>
      <c r="J135" s="96">
        <v>0</v>
      </c>
      <c r="K135" t="str">
        <f t="shared" si="2"/>
        <v/>
      </c>
      <c r="L135" s="102">
        <f t="shared" si="3"/>
        <v>0</v>
      </c>
    </row>
    <row r="136" spans="1:12" x14ac:dyDescent="0.2">
      <c r="A136" s="12" t="s">
        <v>126</v>
      </c>
      <c r="B136" s="12" t="s">
        <v>804</v>
      </c>
      <c r="C136" s="12" t="s">
        <v>805</v>
      </c>
      <c r="D136" s="100">
        <v>0</v>
      </c>
      <c r="E136" s="100">
        <v>0</v>
      </c>
      <c r="F136" s="100">
        <v>27761205</v>
      </c>
      <c r="G136" s="100">
        <v>27761205</v>
      </c>
      <c r="H136" s="101">
        <v>0</v>
      </c>
      <c r="I136" s="100">
        <v>0</v>
      </c>
      <c r="J136" s="96">
        <v>0</v>
      </c>
      <c r="K136" t="str">
        <f t="shared" si="2"/>
        <v/>
      </c>
      <c r="L136" s="102">
        <f t="shared" si="3"/>
        <v>0</v>
      </c>
    </row>
    <row r="137" spans="1:12" x14ac:dyDescent="0.2">
      <c r="A137" s="12" t="s">
        <v>127</v>
      </c>
      <c r="B137" s="12" t="s">
        <v>806</v>
      </c>
      <c r="C137" s="12" t="s">
        <v>807</v>
      </c>
      <c r="D137" s="100">
        <v>0</v>
      </c>
      <c r="E137" s="100">
        <v>0</v>
      </c>
      <c r="F137" s="100">
        <v>59548125</v>
      </c>
      <c r="G137" s="100">
        <v>59548125</v>
      </c>
      <c r="H137" s="101">
        <v>0</v>
      </c>
      <c r="I137" s="100">
        <v>0</v>
      </c>
      <c r="J137" s="96">
        <v>0</v>
      </c>
      <c r="K137" t="str">
        <f t="shared" ref="K137:K200" si="4">IF(J137=0,"",J137)</f>
        <v/>
      </c>
      <c r="L137" s="102">
        <f t="shared" ref="L137:L200" si="5">VALUE(H137)</f>
        <v>0</v>
      </c>
    </row>
    <row r="138" spans="1:12" x14ac:dyDescent="0.2">
      <c r="A138" s="12" t="s">
        <v>128</v>
      </c>
      <c r="B138" s="12" t="s">
        <v>808</v>
      </c>
      <c r="C138" s="12" t="s">
        <v>809</v>
      </c>
      <c r="D138" s="100">
        <v>0</v>
      </c>
      <c r="E138" s="100">
        <v>0</v>
      </c>
      <c r="F138" s="100">
        <v>26337285</v>
      </c>
      <c r="G138" s="100">
        <v>26337285</v>
      </c>
      <c r="H138" s="101">
        <v>0</v>
      </c>
      <c r="I138" s="100">
        <v>0</v>
      </c>
      <c r="J138" s="96">
        <v>0</v>
      </c>
      <c r="K138" t="str">
        <f t="shared" si="4"/>
        <v/>
      </c>
      <c r="L138" s="102">
        <f t="shared" si="5"/>
        <v>0</v>
      </c>
    </row>
    <row r="139" spans="1:12" x14ac:dyDescent="0.2">
      <c r="A139" s="12" t="s">
        <v>130</v>
      </c>
      <c r="B139" s="12" t="s">
        <v>810</v>
      </c>
      <c r="C139" s="12" t="s">
        <v>811</v>
      </c>
      <c r="D139" s="100">
        <v>0</v>
      </c>
      <c r="E139" s="100">
        <v>0</v>
      </c>
      <c r="F139" s="100">
        <v>49714179</v>
      </c>
      <c r="G139" s="100">
        <v>49714179</v>
      </c>
      <c r="H139" s="101">
        <v>0</v>
      </c>
      <c r="I139" s="100">
        <v>0</v>
      </c>
      <c r="J139" s="96">
        <v>0</v>
      </c>
      <c r="K139" t="str">
        <f t="shared" si="4"/>
        <v/>
      </c>
      <c r="L139" s="102">
        <f t="shared" si="5"/>
        <v>0</v>
      </c>
    </row>
    <row r="140" spans="1:12" x14ac:dyDescent="0.2">
      <c r="A140" s="12" t="s">
        <v>131</v>
      </c>
      <c r="B140" s="12" t="s">
        <v>812</v>
      </c>
      <c r="C140" s="12" t="s">
        <v>813</v>
      </c>
      <c r="D140" s="100">
        <v>0</v>
      </c>
      <c r="E140" s="100">
        <v>0</v>
      </c>
      <c r="F140" s="100">
        <v>58688364</v>
      </c>
      <c r="G140" s="100">
        <v>64072880</v>
      </c>
      <c r="H140" s="101">
        <v>0</v>
      </c>
      <c r="I140" s="100">
        <v>5384516</v>
      </c>
      <c r="J140" s="96">
        <v>-5384516</v>
      </c>
      <c r="K140">
        <f t="shared" si="4"/>
        <v>-5384516</v>
      </c>
      <c r="L140" s="102">
        <f t="shared" si="5"/>
        <v>0</v>
      </c>
    </row>
    <row r="141" spans="1:12" x14ac:dyDescent="0.2">
      <c r="A141" s="12" t="s">
        <v>132</v>
      </c>
      <c r="B141" s="12" t="s">
        <v>814</v>
      </c>
      <c r="C141" s="12" t="s">
        <v>815</v>
      </c>
      <c r="D141" s="100">
        <v>0</v>
      </c>
      <c r="E141" s="100">
        <v>0</v>
      </c>
      <c r="F141" s="100">
        <v>49799646</v>
      </c>
      <c r="G141" s="100">
        <v>46209970</v>
      </c>
      <c r="H141" s="101">
        <v>3589676</v>
      </c>
      <c r="I141" s="100">
        <v>0</v>
      </c>
      <c r="J141" s="96">
        <v>0</v>
      </c>
      <c r="K141" t="str">
        <f t="shared" si="4"/>
        <v/>
      </c>
      <c r="L141" s="102">
        <f t="shared" si="5"/>
        <v>3589676</v>
      </c>
    </row>
    <row r="142" spans="1:12" x14ac:dyDescent="0.2">
      <c r="A142" s="12" t="s">
        <v>133</v>
      </c>
      <c r="B142" s="12" t="s">
        <v>816</v>
      </c>
      <c r="C142" s="12" t="s">
        <v>817</v>
      </c>
      <c r="D142" s="100">
        <v>0</v>
      </c>
      <c r="E142" s="100">
        <v>0</v>
      </c>
      <c r="F142" s="100">
        <v>49714179</v>
      </c>
      <c r="G142" s="100">
        <v>49714179</v>
      </c>
      <c r="H142" s="101">
        <v>0</v>
      </c>
      <c r="I142" s="100">
        <v>0</v>
      </c>
      <c r="J142" s="96">
        <v>0</v>
      </c>
      <c r="K142" t="str">
        <f t="shared" si="4"/>
        <v/>
      </c>
      <c r="L142" s="102">
        <f t="shared" si="5"/>
        <v>0</v>
      </c>
    </row>
    <row r="143" spans="1:12" x14ac:dyDescent="0.2">
      <c r="A143" s="12" t="s">
        <v>134</v>
      </c>
      <c r="B143" s="12" t="s">
        <v>818</v>
      </c>
      <c r="C143" s="12" t="s">
        <v>819</v>
      </c>
      <c r="D143" s="100">
        <v>0</v>
      </c>
      <c r="E143" s="100">
        <v>0</v>
      </c>
      <c r="F143" s="100">
        <v>49714179</v>
      </c>
      <c r="G143" s="100">
        <v>49714179</v>
      </c>
      <c r="H143" s="101">
        <v>0</v>
      </c>
      <c r="I143" s="100">
        <v>0</v>
      </c>
      <c r="J143" s="96">
        <v>0</v>
      </c>
      <c r="K143" t="str">
        <f t="shared" si="4"/>
        <v/>
      </c>
      <c r="L143" s="102">
        <f t="shared" si="5"/>
        <v>0</v>
      </c>
    </row>
    <row r="144" spans="1:12" x14ac:dyDescent="0.2">
      <c r="A144" s="12" t="s">
        <v>135</v>
      </c>
      <c r="B144" s="12" t="s">
        <v>820</v>
      </c>
      <c r="C144" s="12" t="s">
        <v>821</v>
      </c>
      <c r="D144" s="100">
        <v>0</v>
      </c>
      <c r="E144" s="100">
        <v>0</v>
      </c>
      <c r="F144" s="100">
        <v>49714179</v>
      </c>
      <c r="G144" s="100">
        <v>46124502</v>
      </c>
      <c r="H144" s="101">
        <v>3589677</v>
      </c>
      <c r="I144" s="100">
        <v>0</v>
      </c>
      <c r="J144" s="96">
        <v>0</v>
      </c>
      <c r="K144" t="str">
        <f t="shared" si="4"/>
        <v/>
      </c>
      <c r="L144" s="102">
        <f t="shared" si="5"/>
        <v>3589677</v>
      </c>
    </row>
    <row r="145" spans="1:12" x14ac:dyDescent="0.2">
      <c r="A145" s="12" t="s">
        <v>136</v>
      </c>
      <c r="B145" s="12" t="s">
        <v>822</v>
      </c>
      <c r="C145" s="12" t="s">
        <v>823</v>
      </c>
      <c r="D145" s="100">
        <v>0</v>
      </c>
      <c r="E145" s="100">
        <v>0</v>
      </c>
      <c r="F145" s="100">
        <v>26337285</v>
      </c>
      <c r="G145" s="100">
        <v>24435567</v>
      </c>
      <c r="H145" s="101">
        <v>1901718</v>
      </c>
      <c r="I145" s="100">
        <v>0</v>
      </c>
      <c r="J145" s="96">
        <v>0</v>
      </c>
      <c r="K145" t="str">
        <f t="shared" si="4"/>
        <v/>
      </c>
      <c r="L145" s="102">
        <f t="shared" si="5"/>
        <v>1901718</v>
      </c>
    </row>
    <row r="146" spans="1:12" x14ac:dyDescent="0.2">
      <c r="A146" s="12" t="s">
        <v>137</v>
      </c>
      <c r="B146" s="12" t="s">
        <v>824</v>
      </c>
      <c r="C146" s="12" t="s">
        <v>825</v>
      </c>
      <c r="D146" s="100">
        <v>0</v>
      </c>
      <c r="E146" s="100">
        <v>0</v>
      </c>
      <c r="F146" s="100">
        <v>26337285</v>
      </c>
      <c r="G146" s="100">
        <v>24435567</v>
      </c>
      <c r="H146" s="101">
        <v>1901718</v>
      </c>
      <c r="I146" s="100">
        <v>0</v>
      </c>
      <c r="J146" s="96">
        <v>0</v>
      </c>
      <c r="K146" t="str">
        <f t="shared" si="4"/>
        <v/>
      </c>
      <c r="L146" s="102">
        <f t="shared" si="5"/>
        <v>1901718</v>
      </c>
    </row>
    <row r="147" spans="1:12" x14ac:dyDescent="0.2">
      <c r="A147" s="12" t="s">
        <v>138</v>
      </c>
      <c r="B147" s="12" t="s">
        <v>826</v>
      </c>
      <c r="C147" s="12" t="s">
        <v>827</v>
      </c>
      <c r="D147" s="100">
        <v>0</v>
      </c>
      <c r="E147" s="100">
        <v>0</v>
      </c>
      <c r="F147" s="100">
        <v>26337285</v>
      </c>
      <c r="G147" s="100">
        <v>26337285</v>
      </c>
      <c r="H147" s="101">
        <v>0</v>
      </c>
      <c r="I147" s="100">
        <v>0</v>
      </c>
      <c r="J147" s="96">
        <v>0</v>
      </c>
      <c r="K147" t="str">
        <f t="shared" si="4"/>
        <v/>
      </c>
      <c r="L147" s="102">
        <f t="shared" si="5"/>
        <v>0</v>
      </c>
    </row>
    <row r="148" spans="1:12" x14ac:dyDescent="0.2">
      <c r="A148" s="12" t="s">
        <v>139</v>
      </c>
      <c r="B148" s="12" t="s">
        <v>828</v>
      </c>
      <c r="C148" s="12" t="s">
        <v>829</v>
      </c>
      <c r="D148" s="100">
        <v>0</v>
      </c>
      <c r="E148" s="100">
        <v>0</v>
      </c>
      <c r="F148" s="100">
        <v>97271535</v>
      </c>
      <c r="G148" s="100">
        <v>97271535</v>
      </c>
      <c r="H148" s="101">
        <v>0</v>
      </c>
      <c r="I148" s="100">
        <v>0</v>
      </c>
      <c r="J148" s="96">
        <v>0</v>
      </c>
      <c r="K148" t="str">
        <f t="shared" si="4"/>
        <v/>
      </c>
      <c r="L148" s="102">
        <f t="shared" si="5"/>
        <v>0</v>
      </c>
    </row>
    <row r="149" spans="1:12" x14ac:dyDescent="0.2">
      <c r="A149" s="12" t="s">
        <v>141</v>
      </c>
      <c r="B149" s="12" t="s">
        <v>830</v>
      </c>
      <c r="C149" s="12" t="s">
        <v>831</v>
      </c>
      <c r="D149" s="100">
        <v>0</v>
      </c>
      <c r="E149" s="100">
        <v>0</v>
      </c>
      <c r="F149" s="100">
        <v>26337285</v>
      </c>
      <c r="G149" s="100">
        <v>24435567</v>
      </c>
      <c r="H149" s="101">
        <v>1901718</v>
      </c>
      <c r="I149" s="100">
        <v>0</v>
      </c>
      <c r="J149" s="96">
        <v>0</v>
      </c>
      <c r="K149" t="str">
        <f t="shared" si="4"/>
        <v/>
      </c>
      <c r="L149" s="102">
        <f t="shared" si="5"/>
        <v>1901718</v>
      </c>
    </row>
    <row r="150" spans="1:12" x14ac:dyDescent="0.2">
      <c r="A150" s="12" t="s">
        <v>143</v>
      </c>
      <c r="B150" s="12" t="s">
        <v>832</v>
      </c>
      <c r="C150" s="12" t="s">
        <v>1558</v>
      </c>
      <c r="D150" s="100">
        <v>0</v>
      </c>
      <c r="E150" s="100">
        <v>0</v>
      </c>
      <c r="F150" s="100">
        <v>27761205</v>
      </c>
      <c r="G150" s="100">
        <v>27761205</v>
      </c>
      <c r="H150" s="101">
        <v>0</v>
      </c>
      <c r="I150" s="100">
        <v>0</v>
      </c>
      <c r="J150" s="96">
        <v>0</v>
      </c>
      <c r="K150" t="str">
        <f t="shared" si="4"/>
        <v/>
      </c>
      <c r="L150" s="102">
        <f t="shared" si="5"/>
        <v>0</v>
      </c>
    </row>
    <row r="151" spans="1:12" x14ac:dyDescent="0.2">
      <c r="A151" s="12" t="s">
        <v>144</v>
      </c>
      <c r="B151" s="12" t="s">
        <v>833</v>
      </c>
      <c r="C151" s="12" t="s">
        <v>834</v>
      </c>
      <c r="D151" s="100">
        <v>0</v>
      </c>
      <c r="E151" s="100">
        <v>0</v>
      </c>
      <c r="F151" s="100">
        <v>27761205</v>
      </c>
      <c r="G151" s="100">
        <v>25756671</v>
      </c>
      <c r="H151" s="101">
        <v>2004534</v>
      </c>
      <c r="I151" s="100">
        <v>0</v>
      </c>
      <c r="J151" s="96">
        <v>0</v>
      </c>
      <c r="K151" t="str">
        <f t="shared" si="4"/>
        <v/>
      </c>
      <c r="L151" s="102">
        <f t="shared" si="5"/>
        <v>2004534</v>
      </c>
    </row>
    <row r="152" spans="1:12" x14ac:dyDescent="0.2">
      <c r="A152" s="12" t="s">
        <v>145</v>
      </c>
      <c r="B152" s="12" t="s">
        <v>835</v>
      </c>
      <c r="C152" s="12" t="s">
        <v>836</v>
      </c>
      <c r="D152" s="100">
        <v>0</v>
      </c>
      <c r="E152" s="100">
        <v>0</v>
      </c>
      <c r="F152" s="100">
        <v>27761205</v>
      </c>
      <c r="G152" s="100">
        <v>27761205</v>
      </c>
      <c r="H152" s="101">
        <v>0</v>
      </c>
      <c r="I152" s="100">
        <v>0</v>
      </c>
      <c r="J152" s="96">
        <v>0</v>
      </c>
      <c r="K152" t="str">
        <f t="shared" si="4"/>
        <v/>
      </c>
      <c r="L152" s="102">
        <f t="shared" si="5"/>
        <v>0</v>
      </c>
    </row>
    <row r="153" spans="1:12" x14ac:dyDescent="0.2">
      <c r="A153" s="12" t="s">
        <v>148</v>
      </c>
      <c r="B153" s="12" t="s">
        <v>837</v>
      </c>
      <c r="C153" s="12" t="s">
        <v>838</v>
      </c>
      <c r="D153" s="100">
        <v>0</v>
      </c>
      <c r="E153" s="100">
        <v>0</v>
      </c>
      <c r="F153" s="100">
        <v>27761205</v>
      </c>
      <c r="G153" s="100">
        <v>27761205</v>
      </c>
      <c r="H153" s="101">
        <v>0</v>
      </c>
      <c r="I153" s="100">
        <v>0</v>
      </c>
      <c r="J153" s="96">
        <v>0</v>
      </c>
      <c r="K153" t="str">
        <f t="shared" si="4"/>
        <v/>
      </c>
      <c r="L153" s="102">
        <f t="shared" si="5"/>
        <v>0</v>
      </c>
    </row>
    <row r="154" spans="1:12" x14ac:dyDescent="0.2">
      <c r="A154" s="12" t="s">
        <v>155</v>
      </c>
      <c r="B154" s="12" t="s">
        <v>839</v>
      </c>
      <c r="C154" s="12" t="s">
        <v>840</v>
      </c>
      <c r="D154" s="100">
        <v>0</v>
      </c>
      <c r="E154" s="100">
        <v>0</v>
      </c>
      <c r="F154" s="100">
        <v>49714179</v>
      </c>
      <c r="G154" s="100">
        <v>49714179</v>
      </c>
      <c r="H154" s="101">
        <v>0</v>
      </c>
      <c r="I154" s="100">
        <v>0</v>
      </c>
      <c r="J154" s="96">
        <v>0</v>
      </c>
      <c r="K154" t="str">
        <f t="shared" si="4"/>
        <v/>
      </c>
      <c r="L154" s="102">
        <f t="shared" si="5"/>
        <v>0</v>
      </c>
    </row>
    <row r="155" spans="1:12" x14ac:dyDescent="0.2">
      <c r="A155" s="12" t="s">
        <v>157</v>
      </c>
      <c r="B155" s="12" t="s">
        <v>841</v>
      </c>
      <c r="C155" s="12" t="s">
        <v>842</v>
      </c>
      <c r="D155" s="100">
        <v>0</v>
      </c>
      <c r="E155" s="100">
        <v>0</v>
      </c>
      <c r="F155" s="100">
        <v>49714179</v>
      </c>
      <c r="G155" s="100">
        <v>46124502</v>
      </c>
      <c r="H155" s="101">
        <v>3589677</v>
      </c>
      <c r="I155" s="100">
        <v>0</v>
      </c>
      <c r="J155" s="96">
        <v>0</v>
      </c>
      <c r="K155" t="str">
        <f t="shared" si="4"/>
        <v/>
      </c>
      <c r="L155" s="102">
        <f t="shared" si="5"/>
        <v>3589677</v>
      </c>
    </row>
    <row r="156" spans="1:12" x14ac:dyDescent="0.2">
      <c r="A156" s="12" t="s">
        <v>158</v>
      </c>
      <c r="B156" s="12" t="s">
        <v>843</v>
      </c>
      <c r="C156" s="12" t="s">
        <v>844</v>
      </c>
      <c r="D156" s="100">
        <v>0</v>
      </c>
      <c r="E156" s="100">
        <v>0</v>
      </c>
      <c r="F156" s="100">
        <v>49714179</v>
      </c>
      <c r="G156" s="100">
        <v>46124502</v>
      </c>
      <c r="H156" s="101">
        <v>3589677</v>
      </c>
      <c r="I156" s="100">
        <v>0</v>
      </c>
      <c r="J156" s="96">
        <v>0</v>
      </c>
      <c r="K156" t="str">
        <f t="shared" si="4"/>
        <v/>
      </c>
      <c r="L156" s="102">
        <f t="shared" si="5"/>
        <v>3589677</v>
      </c>
    </row>
    <row r="157" spans="1:12" x14ac:dyDescent="0.2">
      <c r="A157" s="12" t="s">
        <v>159</v>
      </c>
      <c r="B157" s="12" t="s">
        <v>845</v>
      </c>
      <c r="C157" s="12" t="s">
        <v>846</v>
      </c>
      <c r="D157" s="100">
        <v>0</v>
      </c>
      <c r="E157" s="100">
        <v>0</v>
      </c>
      <c r="F157" s="100">
        <v>49714179</v>
      </c>
      <c r="G157" s="100">
        <v>46124502</v>
      </c>
      <c r="H157" s="101">
        <v>3589677</v>
      </c>
      <c r="I157" s="100">
        <v>0</v>
      </c>
      <c r="J157" s="96">
        <v>0</v>
      </c>
      <c r="K157" t="str">
        <f t="shared" si="4"/>
        <v/>
      </c>
      <c r="L157" s="102">
        <f t="shared" si="5"/>
        <v>3589677</v>
      </c>
    </row>
    <row r="158" spans="1:12" x14ac:dyDescent="0.2">
      <c r="A158" s="12" t="s">
        <v>160</v>
      </c>
      <c r="B158" s="12" t="s">
        <v>847</v>
      </c>
      <c r="C158" s="12" t="s">
        <v>848</v>
      </c>
      <c r="D158" s="100">
        <v>0</v>
      </c>
      <c r="E158" s="100">
        <v>0</v>
      </c>
      <c r="F158" s="100">
        <v>49714179</v>
      </c>
      <c r="G158" s="100">
        <v>46124505</v>
      </c>
      <c r="H158" s="101">
        <v>3589674</v>
      </c>
      <c r="I158" s="100">
        <v>0</v>
      </c>
      <c r="J158" s="96">
        <v>0</v>
      </c>
      <c r="K158" t="str">
        <f t="shared" si="4"/>
        <v/>
      </c>
      <c r="L158" s="102">
        <f t="shared" si="5"/>
        <v>3589674</v>
      </c>
    </row>
    <row r="159" spans="1:12" x14ac:dyDescent="0.2">
      <c r="A159" s="12" t="s">
        <v>161</v>
      </c>
      <c r="B159" s="12" t="s">
        <v>849</v>
      </c>
      <c r="C159" s="12" t="s">
        <v>850</v>
      </c>
      <c r="D159" s="100">
        <v>0</v>
      </c>
      <c r="E159" s="100">
        <v>0</v>
      </c>
      <c r="F159" s="100">
        <v>49714179</v>
      </c>
      <c r="G159" s="100">
        <v>13817408</v>
      </c>
      <c r="H159" s="101">
        <v>35896771</v>
      </c>
      <c r="I159" s="100">
        <v>0</v>
      </c>
      <c r="J159" s="96">
        <v>0</v>
      </c>
      <c r="K159" t="str">
        <f t="shared" si="4"/>
        <v/>
      </c>
      <c r="L159" s="102">
        <f t="shared" si="5"/>
        <v>35896771</v>
      </c>
    </row>
    <row r="160" spans="1:12" x14ac:dyDescent="0.2">
      <c r="A160" s="12" t="s">
        <v>162</v>
      </c>
      <c r="B160" s="12" t="s">
        <v>851</v>
      </c>
      <c r="C160" s="12" t="s">
        <v>1522</v>
      </c>
      <c r="D160" s="100">
        <v>0</v>
      </c>
      <c r="E160" s="100">
        <v>0</v>
      </c>
      <c r="F160" s="100">
        <v>49714179</v>
      </c>
      <c r="G160" s="100">
        <v>49714179</v>
      </c>
      <c r="H160" s="101">
        <v>0</v>
      </c>
      <c r="I160" s="100">
        <v>0</v>
      </c>
      <c r="J160" s="96">
        <v>0</v>
      </c>
      <c r="K160" t="str">
        <f t="shared" si="4"/>
        <v/>
      </c>
      <c r="L160" s="102">
        <f t="shared" si="5"/>
        <v>0</v>
      </c>
    </row>
    <row r="161" spans="1:12" x14ac:dyDescent="0.2">
      <c r="A161" s="12" t="s">
        <v>163</v>
      </c>
      <c r="B161" s="12" t="s">
        <v>852</v>
      </c>
      <c r="C161" s="12" t="s">
        <v>853</v>
      </c>
      <c r="D161" s="100">
        <v>0</v>
      </c>
      <c r="E161" s="100">
        <v>0</v>
      </c>
      <c r="F161" s="100">
        <v>49714179</v>
      </c>
      <c r="G161" s="100">
        <v>49714179</v>
      </c>
      <c r="H161" s="101">
        <v>0</v>
      </c>
      <c r="I161" s="100">
        <v>0</v>
      </c>
      <c r="J161" s="96">
        <v>0</v>
      </c>
      <c r="K161" t="str">
        <f t="shared" si="4"/>
        <v/>
      </c>
      <c r="L161" s="102">
        <f t="shared" si="5"/>
        <v>0</v>
      </c>
    </row>
    <row r="162" spans="1:12" x14ac:dyDescent="0.2">
      <c r="A162" s="12" t="s">
        <v>164</v>
      </c>
      <c r="B162" s="12" t="s">
        <v>854</v>
      </c>
      <c r="C162" s="12" t="s">
        <v>735</v>
      </c>
      <c r="D162" s="100">
        <v>0</v>
      </c>
      <c r="E162" s="100">
        <v>0</v>
      </c>
      <c r="F162" s="100">
        <v>49714179</v>
      </c>
      <c r="G162" s="100">
        <v>47919340</v>
      </c>
      <c r="H162" s="101">
        <v>1794839</v>
      </c>
      <c r="I162" s="100">
        <v>0</v>
      </c>
      <c r="J162" s="96">
        <v>0</v>
      </c>
      <c r="K162" t="str">
        <f t="shared" si="4"/>
        <v/>
      </c>
      <c r="L162" s="102">
        <f t="shared" si="5"/>
        <v>1794839</v>
      </c>
    </row>
    <row r="163" spans="1:12" x14ac:dyDescent="0.2">
      <c r="A163" s="12" t="s">
        <v>165</v>
      </c>
      <c r="B163" s="12" t="s">
        <v>855</v>
      </c>
      <c r="C163" s="12" t="s">
        <v>681</v>
      </c>
      <c r="D163" s="100">
        <v>0</v>
      </c>
      <c r="E163" s="100">
        <v>0</v>
      </c>
      <c r="F163" s="100">
        <v>49714179</v>
      </c>
      <c r="G163" s="100">
        <v>49714179</v>
      </c>
      <c r="H163" s="101">
        <v>0</v>
      </c>
      <c r="I163" s="100">
        <v>0</v>
      </c>
      <c r="J163" s="96">
        <v>0</v>
      </c>
      <c r="K163" t="str">
        <f t="shared" si="4"/>
        <v/>
      </c>
      <c r="L163" s="102">
        <f t="shared" si="5"/>
        <v>0</v>
      </c>
    </row>
    <row r="164" spans="1:12" x14ac:dyDescent="0.2">
      <c r="A164" s="12" t="s">
        <v>167</v>
      </c>
      <c r="B164" s="12" t="s">
        <v>856</v>
      </c>
      <c r="C164" s="12" t="s">
        <v>857</v>
      </c>
      <c r="D164" s="100">
        <v>0</v>
      </c>
      <c r="E164" s="100">
        <v>0</v>
      </c>
      <c r="F164" s="100">
        <v>49714179</v>
      </c>
      <c r="G164" s="100">
        <v>46124502</v>
      </c>
      <c r="H164" s="101">
        <v>3589677</v>
      </c>
      <c r="I164" s="100">
        <v>0</v>
      </c>
      <c r="J164" s="96">
        <v>0</v>
      </c>
      <c r="K164" t="str">
        <f t="shared" si="4"/>
        <v/>
      </c>
      <c r="L164" s="102">
        <f t="shared" si="5"/>
        <v>3589677</v>
      </c>
    </row>
    <row r="165" spans="1:12" x14ac:dyDescent="0.2">
      <c r="A165" s="12" t="s">
        <v>169</v>
      </c>
      <c r="B165" s="12" t="s">
        <v>858</v>
      </c>
      <c r="C165" s="12" t="s">
        <v>1523</v>
      </c>
      <c r="D165" s="100">
        <v>0</v>
      </c>
      <c r="E165" s="100">
        <v>0</v>
      </c>
      <c r="F165" s="100">
        <v>53314856</v>
      </c>
      <c r="G165" s="100">
        <v>58699372</v>
      </c>
      <c r="H165" s="101">
        <v>0</v>
      </c>
      <c r="I165" s="100">
        <v>5384516</v>
      </c>
      <c r="J165" s="96">
        <v>-5384516</v>
      </c>
      <c r="K165">
        <f t="shared" si="4"/>
        <v>-5384516</v>
      </c>
      <c r="L165" s="102">
        <f t="shared" si="5"/>
        <v>0</v>
      </c>
    </row>
    <row r="166" spans="1:12" x14ac:dyDescent="0.2">
      <c r="A166" s="12" t="s">
        <v>170</v>
      </c>
      <c r="B166" s="12" t="s">
        <v>859</v>
      </c>
      <c r="C166" s="12" t="s">
        <v>860</v>
      </c>
      <c r="D166" s="100">
        <v>0</v>
      </c>
      <c r="E166" s="100">
        <v>0</v>
      </c>
      <c r="F166" s="100">
        <v>49714179</v>
      </c>
      <c r="G166" s="100">
        <v>49714179</v>
      </c>
      <c r="H166" s="101">
        <v>0</v>
      </c>
      <c r="I166" s="100">
        <v>0</v>
      </c>
      <c r="J166" s="96">
        <v>0</v>
      </c>
      <c r="K166" t="str">
        <f t="shared" si="4"/>
        <v/>
      </c>
      <c r="L166" s="102">
        <f t="shared" si="5"/>
        <v>0</v>
      </c>
    </row>
    <row r="167" spans="1:12" x14ac:dyDescent="0.2">
      <c r="A167" s="12" t="s">
        <v>172</v>
      </c>
      <c r="B167" s="12" t="s">
        <v>861</v>
      </c>
      <c r="C167" s="12" t="s">
        <v>862</v>
      </c>
      <c r="D167" s="100">
        <v>0</v>
      </c>
      <c r="E167" s="100">
        <v>0</v>
      </c>
      <c r="F167" s="100">
        <v>49714179</v>
      </c>
      <c r="G167" s="100">
        <v>49714179</v>
      </c>
      <c r="H167" s="101">
        <v>0</v>
      </c>
      <c r="I167" s="100">
        <v>0</v>
      </c>
      <c r="J167" s="96">
        <v>0</v>
      </c>
      <c r="K167" t="str">
        <f t="shared" si="4"/>
        <v/>
      </c>
      <c r="L167" s="102">
        <f t="shared" si="5"/>
        <v>0</v>
      </c>
    </row>
    <row r="168" spans="1:12" x14ac:dyDescent="0.2">
      <c r="A168" s="12" t="s">
        <v>6</v>
      </c>
      <c r="B168" s="12" t="s">
        <v>863</v>
      </c>
      <c r="C168" s="12" t="s">
        <v>546</v>
      </c>
      <c r="D168" s="100">
        <v>0</v>
      </c>
      <c r="E168" s="100">
        <v>0</v>
      </c>
      <c r="F168" s="100">
        <v>45929943</v>
      </c>
      <c r="G168" s="100">
        <v>51033510</v>
      </c>
      <c r="H168" s="101">
        <v>0</v>
      </c>
      <c r="I168" s="100">
        <v>5103567</v>
      </c>
      <c r="J168" s="96">
        <v>-5103567</v>
      </c>
      <c r="K168">
        <f t="shared" si="4"/>
        <v>-5103567</v>
      </c>
      <c r="L168" s="102">
        <f t="shared" si="5"/>
        <v>0</v>
      </c>
    </row>
    <row r="169" spans="1:12" x14ac:dyDescent="0.2">
      <c r="A169" s="12" t="s">
        <v>7</v>
      </c>
      <c r="B169" s="12" t="s">
        <v>864</v>
      </c>
      <c r="C169" s="12" t="s">
        <v>865</v>
      </c>
      <c r="D169" s="100">
        <v>0</v>
      </c>
      <c r="E169" s="100">
        <v>0</v>
      </c>
      <c r="F169" s="100">
        <v>47505009</v>
      </c>
      <c r="G169" s="100">
        <v>47505009</v>
      </c>
      <c r="H169" s="101">
        <v>0</v>
      </c>
      <c r="I169" s="100">
        <v>0</v>
      </c>
      <c r="J169" s="96">
        <v>0</v>
      </c>
      <c r="K169" t="str">
        <f t="shared" si="4"/>
        <v/>
      </c>
      <c r="L169" s="102">
        <f t="shared" si="5"/>
        <v>0</v>
      </c>
    </row>
    <row r="170" spans="1:12" x14ac:dyDescent="0.2">
      <c r="A170" s="12" t="s">
        <v>8</v>
      </c>
      <c r="B170" s="12" t="s">
        <v>866</v>
      </c>
      <c r="C170" s="12" t="s">
        <v>867</v>
      </c>
      <c r="D170" s="100">
        <v>0</v>
      </c>
      <c r="E170" s="100">
        <v>0</v>
      </c>
      <c r="F170" s="100">
        <v>47505009</v>
      </c>
      <c r="G170" s="100">
        <v>47505009</v>
      </c>
      <c r="H170" s="101">
        <v>0</v>
      </c>
      <c r="I170" s="100">
        <v>0</v>
      </c>
      <c r="J170" s="96">
        <v>0</v>
      </c>
      <c r="K170" t="str">
        <f t="shared" si="4"/>
        <v/>
      </c>
      <c r="L170" s="102">
        <f t="shared" si="5"/>
        <v>0</v>
      </c>
    </row>
    <row r="171" spans="1:12" x14ac:dyDescent="0.2">
      <c r="A171" s="12" t="s">
        <v>10</v>
      </c>
      <c r="B171" s="12" t="s">
        <v>868</v>
      </c>
      <c r="C171" s="12" t="s">
        <v>869</v>
      </c>
      <c r="D171" s="100">
        <v>0</v>
      </c>
      <c r="E171" s="100">
        <v>0</v>
      </c>
      <c r="F171" s="100">
        <v>47505009</v>
      </c>
      <c r="G171" s="100">
        <v>44074848</v>
      </c>
      <c r="H171" s="101">
        <v>3430161</v>
      </c>
      <c r="I171" s="100">
        <v>0</v>
      </c>
      <c r="J171" s="96">
        <v>0</v>
      </c>
      <c r="K171" t="str">
        <f t="shared" si="4"/>
        <v/>
      </c>
      <c r="L171" s="102">
        <f t="shared" si="5"/>
        <v>3430161</v>
      </c>
    </row>
    <row r="172" spans="1:12" x14ac:dyDescent="0.2">
      <c r="A172" s="12" t="s">
        <v>177</v>
      </c>
      <c r="B172" s="12" t="s">
        <v>870</v>
      </c>
      <c r="C172" s="12" t="s">
        <v>1524</v>
      </c>
      <c r="D172" s="100">
        <v>0</v>
      </c>
      <c r="E172" s="100">
        <v>0</v>
      </c>
      <c r="F172" s="100">
        <v>49714179</v>
      </c>
      <c r="G172" s="100">
        <v>49714179</v>
      </c>
      <c r="H172" s="101">
        <v>0</v>
      </c>
      <c r="I172" s="100">
        <v>0</v>
      </c>
      <c r="J172" s="96">
        <v>0</v>
      </c>
      <c r="K172" t="str">
        <f t="shared" si="4"/>
        <v/>
      </c>
      <c r="L172" s="102">
        <f t="shared" si="5"/>
        <v>0</v>
      </c>
    </row>
    <row r="173" spans="1:12" x14ac:dyDescent="0.2">
      <c r="A173" s="12" t="s">
        <v>180</v>
      </c>
      <c r="B173" s="12" t="s">
        <v>871</v>
      </c>
      <c r="C173" s="12" t="s">
        <v>872</v>
      </c>
      <c r="D173" s="100">
        <v>0</v>
      </c>
      <c r="E173" s="100">
        <v>0</v>
      </c>
      <c r="F173" s="100">
        <v>49714179</v>
      </c>
      <c r="G173" s="100">
        <v>40739986</v>
      </c>
      <c r="H173" s="101">
        <v>8974193</v>
      </c>
      <c r="I173" s="100">
        <v>0</v>
      </c>
      <c r="J173" s="96">
        <v>0</v>
      </c>
      <c r="K173" t="str">
        <f t="shared" si="4"/>
        <v/>
      </c>
      <c r="L173" s="102">
        <f t="shared" si="5"/>
        <v>8974193</v>
      </c>
    </row>
    <row r="174" spans="1:12" x14ac:dyDescent="0.2">
      <c r="A174" s="12" t="s">
        <v>181</v>
      </c>
      <c r="B174" s="12" t="s">
        <v>873</v>
      </c>
      <c r="C174" s="12" t="s">
        <v>874</v>
      </c>
      <c r="D174" s="100">
        <v>0</v>
      </c>
      <c r="E174" s="100">
        <v>0</v>
      </c>
      <c r="F174" s="100">
        <v>26337285</v>
      </c>
      <c r="G174" s="100">
        <v>24435567</v>
      </c>
      <c r="H174" s="101">
        <v>1901718</v>
      </c>
      <c r="I174" s="100">
        <v>0</v>
      </c>
      <c r="J174" s="96">
        <v>0</v>
      </c>
      <c r="K174" t="str">
        <f t="shared" si="4"/>
        <v/>
      </c>
      <c r="L174" s="102">
        <f t="shared" si="5"/>
        <v>1901718</v>
      </c>
    </row>
    <row r="175" spans="1:12" x14ac:dyDescent="0.2">
      <c r="A175" s="12" t="s">
        <v>182</v>
      </c>
      <c r="B175" s="12" t="s">
        <v>875</v>
      </c>
      <c r="C175" s="12" t="s">
        <v>876</v>
      </c>
      <c r="D175" s="100">
        <v>0</v>
      </c>
      <c r="E175" s="100">
        <v>0</v>
      </c>
      <c r="F175" s="100">
        <v>26337285</v>
      </c>
      <c r="G175" s="100">
        <v>26337285</v>
      </c>
      <c r="H175" s="101">
        <v>0</v>
      </c>
      <c r="I175" s="100">
        <v>0</v>
      </c>
      <c r="J175" s="96">
        <v>0</v>
      </c>
      <c r="K175" t="str">
        <f t="shared" si="4"/>
        <v/>
      </c>
      <c r="L175" s="102">
        <f t="shared" si="5"/>
        <v>0</v>
      </c>
    </row>
    <row r="176" spans="1:12" x14ac:dyDescent="0.2">
      <c r="A176" s="12" t="s">
        <v>184</v>
      </c>
      <c r="B176" s="12" t="s">
        <v>877</v>
      </c>
      <c r="C176" s="12" t="s">
        <v>1525</v>
      </c>
      <c r="D176" s="100">
        <v>0</v>
      </c>
      <c r="E176" s="100">
        <v>0</v>
      </c>
      <c r="F176" s="100">
        <v>26337285</v>
      </c>
      <c r="G176" s="100">
        <v>26337285</v>
      </c>
      <c r="H176" s="101">
        <v>0</v>
      </c>
      <c r="I176" s="100">
        <v>0</v>
      </c>
      <c r="J176" s="96">
        <v>0</v>
      </c>
      <c r="K176" t="str">
        <f t="shared" si="4"/>
        <v/>
      </c>
      <c r="L176" s="102">
        <f t="shared" si="5"/>
        <v>0</v>
      </c>
    </row>
    <row r="177" spans="1:12" x14ac:dyDescent="0.2">
      <c r="A177" s="12" t="s">
        <v>185</v>
      </c>
      <c r="B177" s="12" t="s">
        <v>878</v>
      </c>
      <c r="C177" s="12" t="s">
        <v>879</v>
      </c>
      <c r="D177" s="100">
        <v>0</v>
      </c>
      <c r="E177" s="100">
        <v>0</v>
      </c>
      <c r="F177" s="100">
        <v>26337285</v>
      </c>
      <c r="G177" s="100">
        <v>26337285</v>
      </c>
      <c r="H177" s="101">
        <v>0</v>
      </c>
      <c r="I177" s="100">
        <v>0</v>
      </c>
      <c r="J177" s="96">
        <v>0</v>
      </c>
      <c r="K177" t="str">
        <f t="shared" si="4"/>
        <v/>
      </c>
      <c r="L177" s="102">
        <f t="shared" si="5"/>
        <v>0</v>
      </c>
    </row>
    <row r="178" spans="1:12" x14ac:dyDescent="0.2">
      <c r="A178" s="12" t="s">
        <v>187</v>
      </c>
      <c r="B178" s="12" t="s">
        <v>880</v>
      </c>
      <c r="C178" s="12" t="s">
        <v>881</v>
      </c>
      <c r="D178" s="100">
        <v>0</v>
      </c>
      <c r="E178" s="100">
        <v>0</v>
      </c>
      <c r="F178" s="100">
        <v>40241445</v>
      </c>
      <c r="G178" s="100">
        <v>40241445</v>
      </c>
      <c r="H178" s="101">
        <v>0</v>
      </c>
      <c r="I178" s="100">
        <v>0</v>
      </c>
      <c r="J178" s="96">
        <v>0</v>
      </c>
      <c r="K178" t="str">
        <f t="shared" si="4"/>
        <v/>
      </c>
      <c r="L178" s="102">
        <f t="shared" si="5"/>
        <v>0</v>
      </c>
    </row>
    <row r="179" spans="1:12" x14ac:dyDescent="0.2">
      <c r="A179" s="12" t="s">
        <v>188</v>
      </c>
      <c r="B179" s="12" t="s">
        <v>882</v>
      </c>
      <c r="C179" s="12" t="s">
        <v>883</v>
      </c>
      <c r="D179" s="100">
        <v>0</v>
      </c>
      <c r="E179" s="100">
        <v>0</v>
      </c>
      <c r="F179" s="100">
        <v>67345659</v>
      </c>
      <c r="G179" s="100">
        <v>67345659</v>
      </c>
      <c r="H179" s="101">
        <v>0</v>
      </c>
      <c r="I179" s="100">
        <v>0</v>
      </c>
      <c r="J179" s="96">
        <v>0</v>
      </c>
      <c r="K179" t="str">
        <f t="shared" si="4"/>
        <v/>
      </c>
      <c r="L179" s="102">
        <f t="shared" si="5"/>
        <v>0</v>
      </c>
    </row>
    <row r="180" spans="1:12" x14ac:dyDescent="0.2">
      <c r="A180" s="12" t="s">
        <v>189</v>
      </c>
      <c r="B180" s="12" t="s">
        <v>884</v>
      </c>
      <c r="C180" s="12" t="s">
        <v>885</v>
      </c>
      <c r="D180" s="100">
        <v>0</v>
      </c>
      <c r="E180" s="100">
        <v>0</v>
      </c>
      <c r="F180" s="100">
        <v>27761205</v>
      </c>
      <c r="G180" s="100">
        <v>27761205</v>
      </c>
      <c r="H180" s="101">
        <v>0</v>
      </c>
      <c r="I180" s="100">
        <v>0</v>
      </c>
      <c r="J180" s="96">
        <v>0</v>
      </c>
      <c r="K180" t="str">
        <f t="shared" si="4"/>
        <v/>
      </c>
      <c r="L180" s="102">
        <f t="shared" si="5"/>
        <v>0</v>
      </c>
    </row>
    <row r="181" spans="1:12" x14ac:dyDescent="0.2">
      <c r="A181" s="12" t="s">
        <v>190</v>
      </c>
      <c r="B181" s="12" t="s">
        <v>886</v>
      </c>
      <c r="C181" s="12" t="s">
        <v>1526</v>
      </c>
      <c r="D181" s="100">
        <v>0</v>
      </c>
      <c r="E181" s="100">
        <v>0</v>
      </c>
      <c r="F181" s="100">
        <v>27761205</v>
      </c>
      <c r="G181" s="100">
        <v>27761205</v>
      </c>
      <c r="H181" s="101">
        <v>0</v>
      </c>
      <c r="I181" s="100">
        <v>0</v>
      </c>
      <c r="J181" s="96">
        <v>0</v>
      </c>
      <c r="K181" t="str">
        <f t="shared" si="4"/>
        <v/>
      </c>
      <c r="L181" s="102">
        <f t="shared" si="5"/>
        <v>0</v>
      </c>
    </row>
    <row r="182" spans="1:12" x14ac:dyDescent="0.2">
      <c r="A182" s="12" t="s">
        <v>191</v>
      </c>
      <c r="B182" s="12" t="s">
        <v>887</v>
      </c>
      <c r="C182" s="12" t="s">
        <v>1527</v>
      </c>
      <c r="D182" s="100">
        <v>0</v>
      </c>
      <c r="E182" s="100">
        <v>0</v>
      </c>
      <c r="F182" s="100">
        <v>66557790</v>
      </c>
      <c r="G182" s="100">
        <v>66557790</v>
      </c>
      <c r="H182" s="101">
        <v>0</v>
      </c>
      <c r="I182" s="100">
        <v>0</v>
      </c>
      <c r="J182" s="96">
        <v>0</v>
      </c>
      <c r="K182" t="str">
        <f t="shared" si="4"/>
        <v/>
      </c>
      <c r="L182" s="102">
        <f t="shared" si="5"/>
        <v>0</v>
      </c>
    </row>
    <row r="183" spans="1:12" x14ac:dyDescent="0.2">
      <c r="A183" s="12" t="s">
        <v>192</v>
      </c>
      <c r="B183" s="12" t="s">
        <v>888</v>
      </c>
      <c r="C183" s="12" t="s">
        <v>1528</v>
      </c>
      <c r="D183" s="100">
        <v>0</v>
      </c>
      <c r="E183" s="100">
        <v>0</v>
      </c>
      <c r="F183" s="100">
        <v>40310628</v>
      </c>
      <c r="G183" s="100">
        <v>44669157</v>
      </c>
      <c r="H183" s="101">
        <v>0</v>
      </c>
      <c r="I183" s="100">
        <v>4358529</v>
      </c>
      <c r="J183" s="96">
        <v>-4358529</v>
      </c>
      <c r="K183">
        <f t="shared" si="4"/>
        <v>-4358529</v>
      </c>
      <c r="L183" s="102">
        <f t="shared" si="5"/>
        <v>0</v>
      </c>
    </row>
    <row r="184" spans="1:12" x14ac:dyDescent="0.2">
      <c r="A184" s="12" t="s">
        <v>194</v>
      </c>
      <c r="B184" s="12" t="s">
        <v>889</v>
      </c>
      <c r="C184" s="12" t="s">
        <v>890</v>
      </c>
      <c r="D184" s="100">
        <v>0</v>
      </c>
      <c r="E184" s="100">
        <v>0</v>
      </c>
      <c r="F184" s="100">
        <v>49714179</v>
      </c>
      <c r="G184" s="100">
        <v>49714179</v>
      </c>
      <c r="H184" s="101">
        <v>0</v>
      </c>
      <c r="I184" s="100">
        <v>0</v>
      </c>
      <c r="J184" s="96">
        <v>0</v>
      </c>
      <c r="K184" t="str">
        <f t="shared" si="4"/>
        <v/>
      </c>
      <c r="L184" s="102">
        <f t="shared" si="5"/>
        <v>0</v>
      </c>
    </row>
    <row r="185" spans="1:12" x14ac:dyDescent="0.2">
      <c r="A185" s="12" t="s">
        <v>196</v>
      </c>
      <c r="B185" s="12" t="s">
        <v>891</v>
      </c>
      <c r="C185" s="12" t="s">
        <v>892</v>
      </c>
      <c r="D185" s="100">
        <v>0</v>
      </c>
      <c r="E185" s="100">
        <v>0</v>
      </c>
      <c r="F185" s="100">
        <v>58688370</v>
      </c>
      <c r="G185" s="100">
        <v>62277944</v>
      </c>
      <c r="H185" s="101">
        <v>0</v>
      </c>
      <c r="I185" s="100">
        <v>3589574</v>
      </c>
      <c r="J185" s="96">
        <v>-3589574</v>
      </c>
      <c r="K185">
        <f t="shared" si="4"/>
        <v>-3589574</v>
      </c>
      <c r="L185" s="102">
        <f t="shared" si="5"/>
        <v>0</v>
      </c>
    </row>
    <row r="186" spans="1:12" x14ac:dyDescent="0.2">
      <c r="A186" s="12" t="s">
        <v>197</v>
      </c>
      <c r="B186" s="12" t="s">
        <v>893</v>
      </c>
      <c r="C186" s="12" t="s">
        <v>894</v>
      </c>
      <c r="D186" s="100">
        <v>0</v>
      </c>
      <c r="E186" s="100">
        <v>0</v>
      </c>
      <c r="F186" s="100">
        <v>49714179</v>
      </c>
      <c r="G186" s="100">
        <v>49714179</v>
      </c>
      <c r="H186" s="101">
        <v>0</v>
      </c>
      <c r="I186" s="100">
        <v>0</v>
      </c>
      <c r="J186" s="96">
        <v>0</v>
      </c>
      <c r="K186" t="str">
        <f t="shared" si="4"/>
        <v/>
      </c>
      <c r="L186" s="102">
        <f t="shared" si="5"/>
        <v>0</v>
      </c>
    </row>
    <row r="187" spans="1:12" x14ac:dyDescent="0.2">
      <c r="A187" s="12" t="s">
        <v>198</v>
      </c>
      <c r="B187" s="12" t="s">
        <v>895</v>
      </c>
      <c r="C187" s="12" t="s">
        <v>896</v>
      </c>
      <c r="D187" s="100">
        <v>0</v>
      </c>
      <c r="E187" s="100">
        <v>0</v>
      </c>
      <c r="F187" s="100">
        <v>26337285</v>
      </c>
      <c r="G187" s="100">
        <v>25386426</v>
      </c>
      <c r="H187" s="101">
        <v>950859</v>
      </c>
      <c r="I187" s="100">
        <v>0</v>
      </c>
      <c r="J187" s="96">
        <v>0</v>
      </c>
      <c r="K187" t="str">
        <f t="shared" si="4"/>
        <v/>
      </c>
      <c r="L187" s="102">
        <f t="shared" si="5"/>
        <v>950859</v>
      </c>
    </row>
    <row r="188" spans="1:12" x14ac:dyDescent="0.2">
      <c r="A188" s="12" t="s">
        <v>199</v>
      </c>
      <c r="B188" s="12" t="s">
        <v>897</v>
      </c>
      <c r="C188" s="12" t="s">
        <v>898</v>
      </c>
      <c r="D188" s="100">
        <v>0</v>
      </c>
      <c r="E188" s="100">
        <v>0</v>
      </c>
      <c r="F188" s="100">
        <v>20910041</v>
      </c>
      <c r="G188" s="100">
        <v>26337285</v>
      </c>
      <c r="H188" s="101">
        <v>0</v>
      </c>
      <c r="I188" s="100">
        <v>5427244</v>
      </c>
      <c r="J188" s="96">
        <v>-5427244</v>
      </c>
      <c r="K188">
        <f t="shared" si="4"/>
        <v>-5427244</v>
      </c>
      <c r="L188" s="102">
        <f t="shared" si="5"/>
        <v>0</v>
      </c>
    </row>
    <row r="189" spans="1:12" x14ac:dyDescent="0.2">
      <c r="A189" s="12" t="s">
        <v>201</v>
      </c>
      <c r="B189" s="12" t="s">
        <v>899</v>
      </c>
      <c r="C189" s="12" t="s">
        <v>900</v>
      </c>
      <c r="D189" s="100">
        <v>0</v>
      </c>
      <c r="E189" s="100">
        <v>0</v>
      </c>
      <c r="F189" s="100">
        <v>28239003</v>
      </c>
      <c r="G189" s="100">
        <v>28239003</v>
      </c>
      <c r="H189" s="101">
        <v>0</v>
      </c>
      <c r="I189" s="100">
        <v>0</v>
      </c>
      <c r="J189" s="96">
        <v>0</v>
      </c>
      <c r="K189" t="str">
        <f t="shared" si="4"/>
        <v/>
      </c>
      <c r="L189" s="102">
        <f t="shared" si="5"/>
        <v>0</v>
      </c>
    </row>
    <row r="190" spans="1:12" x14ac:dyDescent="0.2">
      <c r="A190" s="12" t="s">
        <v>202</v>
      </c>
      <c r="B190" s="12" t="s">
        <v>901</v>
      </c>
      <c r="C190" s="12" t="s">
        <v>902</v>
      </c>
      <c r="D190" s="100">
        <v>0</v>
      </c>
      <c r="E190" s="100">
        <v>0</v>
      </c>
      <c r="F190" s="100">
        <v>26337285</v>
      </c>
      <c r="G190" s="100">
        <v>26337285</v>
      </c>
      <c r="H190" s="101">
        <v>0</v>
      </c>
      <c r="I190" s="100">
        <v>0</v>
      </c>
      <c r="J190" s="96">
        <v>0</v>
      </c>
      <c r="K190" t="str">
        <f t="shared" si="4"/>
        <v/>
      </c>
      <c r="L190" s="102">
        <f t="shared" si="5"/>
        <v>0</v>
      </c>
    </row>
    <row r="191" spans="1:12" x14ac:dyDescent="0.2">
      <c r="A191" s="12" t="s">
        <v>203</v>
      </c>
      <c r="B191" s="12" t="s">
        <v>903</v>
      </c>
      <c r="C191" s="12" t="s">
        <v>904</v>
      </c>
      <c r="D191" s="100">
        <v>0</v>
      </c>
      <c r="E191" s="100">
        <v>0</v>
      </c>
      <c r="F191" s="100">
        <v>26337285</v>
      </c>
      <c r="G191" s="100">
        <v>24435567</v>
      </c>
      <c r="H191" s="101">
        <v>1901718</v>
      </c>
      <c r="I191" s="100">
        <v>0</v>
      </c>
      <c r="J191" s="96">
        <v>0</v>
      </c>
      <c r="K191" t="str">
        <f t="shared" si="4"/>
        <v/>
      </c>
      <c r="L191" s="102">
        <f t="shared" si="5"/>
        <v>1901718</v>
      </c>
    </row>
    <row r="192" spans="1:12" x14ac:dyDescent="0.2">
      <c r="A192" s="12" t="s">
        <v>207</v>
      </c>
      <c r="B192" s="12" t="s">
        <v>905</v>
      </c>
      <c r="C192" s="12" t="s">
        <v>906</v>
      </c>
      <c r="D192" s="100">
        <v>0</v>
      </c>
      <c r="E192" s="100">
        <v>0</v>
      </c>
      <c r="F192" s="100">
        <v>27761205</v>
      </c>
      <c r="G192" s="100">
        <v>25756671</v>
      </c>
      <c r="H192" s="101">
        <v>2004534</v>
      </c>
      <c r="I192" s="100">
        <v>0</v>
      </c>
      <c r="J192" s="96">
        <v>0</v>
      </c>
      <c r="K192" t="str">
        <f t="shared" si="4"/>
        <v/>
      </c>
      <c r="L192" s="102">
        <f t="shared" si="5"/>
        <v>2004534</v>
      </c>
    </row>
    <row r="193" spans="1:12" x14ac:dyDescent="0.2">
      <c r="A193" s="12" t="s">
        <v>208</v>
      </c>
      <c r="B193" s="12" t="s">
        <v>907</v>
      </c>
      <c r="C193" s="12" t="s">
        <v>908</v>
      </c>
      <c r="D193" s="100">
        <v>0</v>
      </c>
      <c r="E193" s="100">
        <v>0</v>
      </c>
      <c r="F193" s="100">
        <v>27059936</v>
      </c>
      <c r="G193" s="100">
        <v>27059936</v>
      </c>
      <c r="H193" s="101">
        <v>0</v>
      </c>
      <c r="I193" s="100">
        <v>0</v>
      </c>
      <c r="J193" s="96">
        <v>0</v>
      </c>
      <c r="K193" t="str">
        <f t="shared" si="4"/>
        <v/>
      </c>
      <c r="L193" s="102">
        <f t="shared" si="5"/>
        <v>0</v>
      </c>
    </row>
    <row r="194" spans="1:12" x14ac:dyDescent="0.2">
      <c r="A194" s="12" t="s">
        <v>210</v>
      </c>
      <c r="B194" s="12" t="s">
        <v>909</v>
      </c>
      <c r="C194" s="12" t="s">
        <v>910</v>
      </c>
      <c r="D194" s="100">
        <v>0</v>
      </c>
      <c r="E194" s="100">
        <v>0</v>
      </c>
      <c r="F194" s="100">
        <v>40241445</v>
      </c>
      <c r="G194" s="100">
        <v>40241445</v>
      </c>
      <c r="H194" s="101">
        <v>0</v>
      </c>
      <c r="I194" s="100">
        <v>0</v>
      </c>
      <c r="J194" s="96">
        <v>0</v>
      </c>
      <c r="K194" t="str">
        <f t="shared" si="4"/>
        <v/>
      </c>
      <c r="L194" s="102">
        <f t="shared" si="5"/>
        <v>0</v>
      </c>
    </row>
    <row r="195" spans="1:12" x14ac:dyDescent="0.2">
      <c r="A195" s="12" t="s">
        <v>213</v>
      </c>
      <c r="B195" s="12" t="s">
        <v>911</v>
      </c>
      <c r="C195" s="12" t="s">
        <v>912</v>
      </c>
      <c r="D195" s="100">
        <v>0</v>
      </c>
      <c r="E195" s="100">
        <v>0</v>
      </c>
      <c r="F195" s="100">
        <v>49714179</v>
      </c>
      <c r="G195" s="100">
        <v>46124502</v>
      </c>
      <c r="H195" s="101">
        <v>3589677</v>
      </c>
      <c r="I195" s="100">
        <v>0</v>
      </c>
      <c r="J195" s="96">
        <v>0</v>
      </c>
      <c r="K195" t="str">
        <f t="shared" si="4"/>
        <v/>
      </c>
      <c r="L195" s="102">
        <f t="shared" si="5"/>
        <v>3589677</v>
      </c>
    </row>
    <row r="196" spans="1:12" x14ac:dyDescent="0.2">
      <c r="A196" s="12" t="s">
        <v>214</v>
      </c>
      <c r="B196" s="12" t="s">
        <v>913</v>
      </c>
      <c r="C196" s="12" t="s">
        <v>914</v>
      </c>
      <c r="D196" s="100">
        <v>0</v>
      </c>
      <c r="E196" s="100">
        <v>0</v>
      </c>
      <c r="F196" s="100">
        <v>49714179</v>
      </c>
      <c r="G196" s="100">
        <v>49714179</v>
      </c>
      <c r="H196" s="101">
        <v>0</v>
      </c>
      <c r="I196" s="100">
        <v>0</v>
      </c>
      <c r="J196" s="96">
        <v>0</v>
      </c>
      <c r="K196" t="str">
        <f t="shared" si="4"/>
        <v/>
      </c>
      <c r="L196" s="102">
        <f t="shared" si="5"/>
        <v>0</v>
      </c>
    </row>
    <row r="197" spans="1:12" x14ac:dyDescent="0.2">
      <c r="A197" s="12" t="s">
        <v>215</v>
      </c>
      <c r="B197" s="12" t="s">
        <v>915</v>
      </c>
      <c r="C197" s="12" t="s">
        <v>916</v>
      </c>
      <c r="D197" s="100">
        <v>0</v>
      </c>
      <c r="E197" s="100">
        <v>0</v>
      </c>
      <c r="F197" s="100">
        <v>49714179</v>
      </c>
      <c r="G197" s="100">
        <v>49714179</v>
      </c>
      <c r="H197" s="101">
        <v>0</v>
      </c>
      <c r="I197" s="100">
        <v>0</v>
      </c>
      <c r="J197" s="96">
        <v>0</v>
      </c>
      <c r="K197" t="str">
        <f t="shared" si="4"/>
        <v/>
      </c>
      <c r="L197" s="102">
        <f t="shared" si="5"/>
        <v>0</v>
      </c>
    </row>
    <row r="198" spans="1:12" x14ac:dyDescent="0.2">
      <c r="A198" s="12" t="s">
        <v>216</v>
      </c>
      <c r="B198" s="12" t="s">
        <v>917</v>
      </c>
      <c r="C198" s="12" t="s">
        <v>918</v>
      </c>
      <c r="D198" s="100">
        <v>0</v>
      </c>
      <c r="E198" s="100">
        <v>0</v>
      </c>
      <c r="F198" s="100">
        <v>26337285</v>
      </c>
      <c r="G198" s="100">
        <v>22533849</v>
      </c>
      <c r="H198" s="101">
        <v>3803436</v>
      </c>
      <c r="I198" s="100">
        <v>0</v>
      </c>
      <c r="J198" s="96">
        <v>0</v>
      </c>
      <c r="K198" t="str">
        <f t="shared" si="4"/>
        <v/>
      </c>
      <c r="L198" s="102">
        <f t="shared" si="5"/>
        <v>3803436</v>
      </c>
    </row>
    <row r="199" spans="1:12" x14ac:dyDescent="0.2">
      <c r="A199" s="12" t="s">
        <v>217</v>
      </c>
      <c r="B199" s="12" t="s">
        <v>919</v>
      </c>
      <c r="C199" s="12" t="s">
        <v>920</v>
      </c>
      <c r="D199" s="100">
        <v>0</v>
      </c>
      <c r="E199" s="100">
        <v>0</v>
      </c>
      <c r="F199" s="100">
        <v>26337285</v>
      </c>
      <c r="G199" s="100">
        <v>26337285</v>
      </c>
      <c r="H199" s="101">
        <v>0</v>
      </c>
      <c r="I199" s="100">
        <v>0</v>
      </c>
      <c r="J199" s="96">
        <v>0</v>
      </c>
      <c r="K199" t="str">
        <f t="shared" si="4"/>
        <v/>
      </c>
      <c r="L199" s="102">
        <f t="shared" si="5"/>
        <v>0</v>
      </c>
    </row>
    <row r="200" spans="1:12" x14ac:dyDescent="0.2">
      <c r="A200" s="12" t="s">
        <v>219</v>
      </c>
      <c r="B200" s="12" t="s">
        <v>921</v>
      </c>
      <c r="C200" s="12" t="s">
        <v>922</v>
      </c>
      <c r="D200" s="100">
        <v>0</v>
      </c>
      <c r="E200" s="100">
        <v>0</v>
      </c>
      <c r="F200" s="100">
        <v>26337285</v>
      </c>
      <c r="G200" s="100">
        <v>26337285</v>
      </c>
      <c r="H200" s="101">
        <v>0</v>
      </c>
      <c r="I200" s="100">
        <v>0</v>
      </c>
      <c r="J200" s="96">
        <v>0</v>
      </c>
      <c r="K200" t="str">
        <f t="shared" si="4"/>
        <v/>
      </c>
      <c r="L200" s="102">
        <f t="shared" si="5"/>
        <v>0</v>
      </c>
    </row>
    <row r="201" spans="1:12" x14ac:dyDescent="0.2">
      <c r="A201" s="12" t="s">
        <v>220</v>
      </c>
      <c r="B201" s="12" t="s">
        <v>923</v>
      </c>
      <c r="C201" s="12" t="s">
        <v>924</v>
      </c>
      <c r="D201" s="100">
        <v>0</v>
      </c>
      <c r="E201" s="100">
        <v>0</v>
      </c>
      <c r="F201" s="100">
        <v>26337285</v>
      </c>
      <c r="G201" s="100">
        <v>26337285</v>
      </c>
      <c r="H201" s="101">
        <v>0</v>
      </c>
      <c r="I201" s="100">
        <v>0</v>
      </c>
      <c r="J201" s="96">
        <v>0</v>
      </c>
      <c r="K201" t="str">
        <f t="shared" ref="K201:K264" si="6">IF(J201=0,"",J201)</f>
        <v/>
      </c>
      <c r="L201" s="102">
        <f t="shared" ref="L201:L264" si="7">VALUE(H201)</f>
        <v>0</v>
      </c>
    </row>
    <row r="202" spans="1:12" x14ac:dyDescent="0.2">
      <c r="A202" s="12" t="s">
        <v>221</v>
      </c>
      <c r="B202" s="12" t="s">
        <v>925</v>
      </c>
      <c r="C202" s="12" t="s">
        <v>926</v>
      </c>
      <c r="D202" s="100">
        <v>0</v>
      </c>
      <c r="E202" s="100">
        <v>0</v>
      </c>
      <c r="F202" s="100">
        <v>26337285</v>
      </c>
      <c r="G202" s="100">
        <v>26337285</v>
      </c>
      <c r="H202" s="101">
        <v>0</v>
      </c>
      <c r="I202" s="100">
        <v>0</v>
      </c>
      <c r="J202" s="96">
        <v>0</v>
      </c>
      <c r="K202" t="str">
        <f t="shared" si="6"/>
        <v/>
      </c>
      <c r="L202" s="102">
        <f t="shared" si="7"/>
        <v>0</v>
      </c>
    </row>
    <row r="203" spans="1:12" x14ac:dyDescent="0.2">
      <c r="A203" s="12" t="s">
        <v>222</v>
      </c>
      <c r="B203" s="12" t="s">
        <v>927</v>
      </c>
      <c r="C203" s="12" t="s">
        <v>924</v>
      </c>
      <c r="D203" s="100">
        <v>0</v>
      </c>
      <c r="E203" s="100">
        <v>0</v>
      </c>
      <c r="F203" s="100">
        <v>40241445</v>
      </c>
      <c r="G203" s="100">
        <v>40241445</v>
      </c>
      <c r="H203" s="101">
        <v>0</v>
      </c>
      <c r="I203" s="100">
        <v>0</v>
      </c>
      <c r="J203" s="96">
        <v>0</v>
      </c>
      <c r="K203" t="str">
        <f t="shared" si="6"/>
        <v/>
      </c>
      <c r="L203" s="102">
        <f t="shared" si="7"/>
        <v>0</v>
      </c>
    </row>
    <row r="204" spans="1:12" x14ac:dyDescent="0.2">
      <c r="A204" s="12" t="s">
        <v>224</v>
      </c>
      <c r="B204" s="12" t="s">
        <v>928</v>
      </c>
      <c r="C204" s="12" t="s">
        <v>929</v>
      </c>
      <c r="D204" s="100">
        <v>0</v>
      </c>
      <c r="E204" s="100">
        <v>0</v>
      </c>
      <c r="F204" s="100">
        <v>28461201</v>
      </c>
      <c r="G204" s="100">
        <v>28461201</v>
      </c>
      <c r="H204" s="101">
        <v>0</v>
      </c>
      <c r="I204" s="100">
        <v>0</v>
      </c>
      <c r="J204" s="96">
        <v>0</v>
      </c>
      <c r="K204" t="str">
        <f t="shared" si="6"/>
        <v/>
      </c>
      <c r="L204" s="102">
        <f t="shared" si="7"/>
        <v>0</v>
      </c>
    </row>
    <row r="205" spans="1:12" x14ac:dyDescent="0.2">
      <c r="A205" s="12" t="s">
        <v>225</v>
      </c>
      <c r="B205" s="12" t="s">
        <v>930</v>
      </c>
      <c r="C205" s="12" t="s">
        <v>1559</v>
      </c>
      <c r="D205" s="100">
        <v>0</v>
      </c>
      <c r="E205" s="100">
        <v>0</v>
      </c>
      <c r="F205" s="100">
        <v>27761205</v>
      </c>
      <c r="G205" s="100">
        <v>27761205</v>
      </c>
      <c r="H205" s="101">
        <v>0</v>
      </c>
      <c r="I205" s="100">
        <v>0</v>
      </c>
      <c r="J205" s="96">
        <v>0</v>
      </c>
      <c r="K205" t="str">
        <f t="shared" si="6"/>
        <v/>
      </c>
      <c r="L205" s="102">
        <f t="shared" si="7"/>
        <v>0</v>
      </c>
    </row>
    <row r="206" spans="1:12" x14ac:dyDescent="0.2">
      <c r="A206" s="12" t="s">
        <v>226</v>
      </c>
      <c r="B206" s="12" t="s">
        <v>931</v>
      </c>
      <c r="C206" s="12" t="s">
        <v>932</v>
      </c>
      <c r="D206" s="100">
        <v>0</v>
      </c>
      <c r="E206" s="100">
        <v>0</v>
      </c>
      <c r="F206" s="100">
        <v>27761205</v>
      </c>
      <c r="G206" s="100">
        <v>27761205</v>
      </c>
      <c r="H206" s="101">
        <v>0</v>
      </c>
      <c r="I206" s="100">
        <v>0</v>
      </c>
      <c r="J206" s="96">
        <v>0</v>
      </c>
      <c r="K206" t="str">
        <f t="shared" si="6"/>
        <v/>
      </c>
      <c r="L206" s="102">
        <f t="shared" si="7"/>
        <v>0</v>
      </c>
    </row>
    <row r="207" spans="1:12" x14ac:dyDescent="0.2">
      <c r="A207" s="12" t="s">
        <v>228</v>
      </c>
      <c r="B207" s="12" t="s">
        <v>933</v>
      </c>
      <c r="C207" s="12" t="s">
        <v>823</v>
      </c>
      <c r="D207" s="100">
        <v>0</v>
      </c>
      <c r="E207" s="100">
        <v>0</v>
      </c>
      <c r="F207" s="100">
        <v>40241445</v>
      </c>
      <c r="G207" s="100">
        <v>40241445</v>
      </c>
      <c r="H207" s="101">
        <v>0</v>
      </c>
      <c r="I207" s="100">
        <v>0</v>
      </c>
      <c r="J207" s="96">
        <v>0</v>
      </c>
      <c r="K207" t="str">
        <f t="shared" si="6"/>
        <v/>
      </c>
      <c r="L207" s="102">
        <f t="shared" si="7"/>
        <v>0</v>
      </c>
    </row>
    <row r="208" spans="1:12" x14ac:dyDescent="0.2">
      <c r="A208" s="12" t="s">
        <v>229</v>
      </c>
      <c r="B208" s="12" t="s">
        <v>934</v>
      </c>
      <c r="C208" s="12" t="s">
        <v>1529</v>
      </c>
      <c r="D208" s="100">
        <v>0</v>
      </c>
      <c r="E208" s="100">
        <v>0</v>
      </c>
      <c r="F208" s="100">
        <v>73399935</v>
      </c>
      <c r="G208" s="100">
        <v>57500121</v>
      </c>
      <c r="H208" s="101">
        <v>15899814</v>
      </c>
      <c r="I208" s="100">
        <v>0</v>
      </c>
      <c r="J208" s="96">
        <v>0</v>
      </c>
      <c r="K208" t="str">
        <f t="shared" si="6"/>
        <v/>
      </c>
      <c r="L208" s="102">
        <f t="shared" si="7"/>
        <v>15899814</v>
      </c>
    </row>
    <row r="209" spans="1:12" x14ac:dyDescent="0.2">
      <c r="A209" s="12" t="s">
        <v>230</v>
      </c>
      <c r="B209" s="12" t="s">
        <v>935</v>
      </c>
      <c r="C209" s="12" t="s">
        <v>936</v>
      </c>
      <c r="D209" s="100">
        <v>0</v>
      </c>
      <c r="E209" s="100">
        <v>0</v>
      </c>
      <c r="F209" s="100">
        <v>49714179</v>
      </c>
      <c r="G209" s="100">
        <v>49714179</v>
      </c>
      <c r="H209" s="101">
        <v>0</v>
      </c>
      <c r="I209" s="100">
        <v>0</v>
      </c>
      <c r="J209" s="96">
        <v>0</v>
      </c>
      <c r="K209" t="str">
        <f t="shared" si="6"/>
        <v/>
      </c>
      <c r="L209" s="102">
        <f t="shared" si="7"/>
        <v>0</v>
      </c>
    </row>
    <row r="210" spans="1:12" x14ac:dyDescent="0.2">
      <c r="A210" s="12" t="s">
        <v>231</v>
      </c>
      <c r="B210" s="12" t="s">
        <v>937</v>
      </c>
      <c r="C210" s="12" t="s">
        <v>938</v>
      </c>
      <c r="D210" s="100">
        <v>0</v>
      </c>
      <c r="E210" s="100">
        <v>0</v>
      </c>
      <c r="F210" s="100">
        <v>49714179</v>
      </c>
      <c r="G210" s="100">
        <v>49714180</v>
      </c>
      <c r="H210" s="101">
        <v>0</v>
      </c>
      <c r="I210" s="100">
        <v>1</v>
      </c>
      <c r="J210" s="96">
        <v>-1</v>
      </c>
      <c r="K210">
        <f t="shared" si="6"/>
        <v>-1</v>
      </c>
      <c r="L210" s="102">
        <f t="shared" si="7"/>
        <v>0</v>
      </c>
    </row>
    <row r="211" spans="1:12" x14ac:dyDescent="0.2">
      <c r="A211" s="12" t="s">
        <v>232</v>
      </c>
      <c r="B211" s="12" t="s">
        <v>939</v>
      </c>
      <c r="C211" s="12" t="s">
        <v>940</v>
      </c>
      <c r="D211" s="100">
        <v>0</v>
      </c>
      <c r="E211" s="100">
        <v>0</v>
      </c>
      <c r="F211" s="100">
        <v>49714179</v>
      </c>
      <c r="G211" s="100">
        <v>46124502</v>
      </c>
      <c r="H211" s="101">
        <v>3589677</v>
      </c>
      <c r="I211" s="100">
        <v>0</v>
      </c>
      <c r="J211" s="96">
        <v>0</v>
      </c>
      <c r="K211" t="str">
        <f t="shared" si="6"/>
        <v/>
      </c>
      <c r="L211" s="102">
        <f t="shared" si="7"/>
        <v>3589677</v>
      </c>
    </row>
    <row r="212" spans="1:12" x14ac:dyDescent="0.2">
      <c r="A212" s="12" t="s">
        <v>233</v>
      </c>
      <c r="B212" s="12" t="s">
        <v>941</v>
      </c>
      <c r="C212" s="12" t="s">
        <v>942</v>
      </c>
      <c r="D212" s="100">
        <v>0</v>
      </c>
      <c r="E212" s="100">
        <v>0</v>
      </c>
      <c r="F212" s="100">
        <v>48458362</v>
      </c>
      <c r="G212" s="100">
        <v>48458363</v>
      </c>
      <c r="H212" s="101">
        <v>0</v>
      </c>
      <c r="I212" s="100">
        <v>1</v>
      </c>
      <c r="J212" s="96">
        <v>-1</v>
      </c>
      <c r="K212">
        <f t="shared" si="6"/>
        <v>-1</v>
      </c>
      <c r="L212" s="102">
        <f t="shared" si="7"/>
        <v>0</v>
      </c>
    </row>
    <row r="213" spans="1:12" x14ac:dyDescent="0.2">
      <c r="A213" s="12" t="s">
        <v>234</v>
      </c>
      <c r="B213" s="12" t="s">
        <v>943</v>
      </c>
      <c r="C213" s="12" t="s">
        <v>944</v>
      </c>
      <c r="D213" s="100">
        <v>0</v>
      </c>
      <c r="E213" s="100">
        <v>0</v>
      </c>
      <c r="F213" s="100">
        <v>26337285</v>
      </c>
      <c r="G213" s="100">
        <v>26337285</v>
      </c>
      <c r="H213" s="101">
        <v>0</v>
      </c>
      <c r="I213" s="100">
        <v>0</v>
      </c>
      <c r="J213" s="96">
        <v>0</v>
      </c>
      <c r="K213" t="str">
        <f t="shared" si="6"/>
        <v/>
      </c>
      <c r="L213" s="102">
        <f t="shared" si="7"/>
        <v>0</v>
      </c>
    </row>
    <row r="214" spans="1:12" x14ac:dyDescent="0.2">
      <c r="A214" s="12" t="s">
        <v>235</v>
      </c>
      <c r="B214" s="12" t="s">
        <v>945</v>
      </c>
      <c r="C214" s="12" t="s">
        <v>946</v>
      </c>
      <c r="D214" s="100">
        <v>0</v>
      </c>
      <c r="E214" s="100">
        <v>0</v>
      </c>
      <c r="F214" s="100">
        <v>26337285</v>
      </c>
      <c r="G214" s="100">
        <v>26337285</v>
      </c>
      <c r="H214" s="101">
        <v>0</v>
      </c>
      <c r="I214" s="100">
        <v>0</v>
      </c>
      <c r="J214" s="96">
        <v>0</v>
      </c>
      <c r="K214" t="str">
        <f t="shared" si="6"/>
        <v/>
      </c>
      <c r="L214" s="102">
        <f t="shared" si="7"/>
        <v>0</v>
      </c>
    </row>
    <row r="215" spans="1:12" x14ac:dyDescent="0.2">
      <c r="A215" s="12" t="s">
        <v>238</v>
      </c>
      <c r="B215" s="12" t="s">
        <v>947</v>
      </c>
      <c r="C215" s="12" t="s">
        <v>948</v>
      </c>
      <c r="D215" s="100">
        <v>0</v>
      </c>
      <c r="E215" s="100">
        <v>0</v>
      </c>
      <c r="F215" s="100">
        <v>26337285</v>
      </c>
      <c r="G215" s="100">
        <v>26337285</v>
      </c>
      <c r="H215" s="101">
        <v>0</v>
      </c>
      <c r="I215" s="100">
        <v>0</v>
      </c>
      <c r="J215" s="96">
        <v>0</v>
      </c>
      <c r="K215" t="str">
        <f t="shared" si="6"/>
        <v/>
      </c>
      <c r="L215" s="102">
        <f t="shared" si="7"/>
        <v>0</v>
      </c>
    </row>
    <row r="216" spans="1:12" x14ac:dyDescent="0.2">
      <c r="A216" s="12" t="s">
        <v>239</v>
      </c>
      <c r="B216" s="12" t="s">
        <v>949</v>
      </c>
      <c r="C216" s="12" t="s">
        <v>950</v>
      </c>
      <c r="D216" s="100">
        <v>0</v>
      </c>
      <c r="E216" s="100">
        <v>0</v>
      </c>
      <c r="F216" s="100">
        <v>26337285</v>
      </c>
      <c r="G216" s="100">
        <v>26337285</v>
      </c>
      <c r="H216" s="101">
        <v>0</v>
      </c>
      <c r="I216" s="100">
        <v>0</v>
      </c>
      <c r="J216" s="96">
        <v>0</v>
      </c>
      <c r="K216" t="str">
        <f t="shared" si="6"/>
        <v/>
      </c>
      <c r="L216" s="102">
        <f t="shared" si="7"/>
        <v>0</v>
      </c>
    </row>
    <row r="217" spans="1:12" x14ac:dyDescent="0.2">
      <c r="A217" s="12" t="s">
        <v>240</v>
      </c>
      <c r="B217" s="12" t="s">
        <v>951</v>
      </c>
      <c r="C217" s="12" t="s">
        <v>952</v>
      </c>
      <c r="D217" s="100">
        <v>0</v>
      </c>
      <c r="E217" s="100">
        <v>0</v>
      </c>
      <c r="F217" s="100">
        <v>40241445</v>
      </c>
      <c r="G217" s="100">
        <v>37335759</v>
      </c>
      <c r="H217" s="101">
        <v>2905686</v>
      </c>
      <c r="I217" s="100">
        <v>0</v>
      </c>
      <c r="J217" s="96">
        <v>0</v>
      </c>
      <c r="K217" t="str">
        <f t="shared" si="6"/>
        <v/>
      </c>
      <c r="L217" s="102">
        <f t="shared" si="7"/>
        <v>2905686</v>
      </c>
    </row>
    <row r="218" spans="1:12" x14ac:dyDescent="0.2">
      <c r="A218" s="12" t="s">
        <v>242</v>
      </c>
      <c r="B218" s="12" t="s">
        <v>953</v>
      </c>
      <c r="C218" s="12" t="s">
        <v>954</v>
      </c>
      <c r="D218" s="100">
        <v>0</v>
      </c>
      <c r="E218" s="100">
        <v>0</v>
      </c>
      <c r="F218" s="100">
        <v>27761205</v>
      </c>
      <c r="G218" s="100">
        <v>25756671</v>
      </c>
      <c r="H218" s="101">
        <v>2004534</v>
      </c>
      <c r="I218" s="100">
        <v>0</v>
      </c>
      <c r="J218" s="96">
        <v>0</v>
      </c>
      <c r="K218" t="str">
        <f t="shared" si="6"/>
        <v/>
      </c>
      <c r="L218" s="102">
        <f t="shared" si="7"/>
        <v>2004534</v>
      </c>
    </row>
    <row r="219" spans="1:12" x14ac:dyDescent="0.2">
      <c r="A219" s="12" t="s">
        <v>243</v>
      </c>
      <c r="B219" s="12" t="s">
        <v>955</v>
      </c>
      <c r="C219" s="12" t="s">
        <v>956</v>
      </c>
      <c r="D219" s="100">
        <v>0</v>
      </c>
      <c r="E219" s="100">
        <v>0</v>
      </c>
      <c r="F219" s="100">
        <v>27761205</v>
      </c>
      <c r="G219" s="100">
        <v>27761205</v>
      </c>
      <c r="H219" s="101">
        <v>0</v>
      </c>
      <c r="I219" s="100">
        <v>0</v>
      </c>
      <c r="J219" s="96">
        <v>0</v>
      </c>
      <c r="K219" t="str">
        <f t="shared" si="6"/>
        <v/>
      </c>
      <c r="L219" s="102">
        <f t="shared" si="7"/>
        <v>0</v>
      </c>
    </row>
    <row r="220" spans="1:12" x14ac:dyDescent="0.2">
      <c r="A220" s="12" t="s">
        <v>246</v>
      </c>
      <c r="B220" s="12" t="s">
        <v>957</v>
      </c>
      <c r="C220" s="12" t="s">
        <v>958</v>
      </c>
      <c r="D220" s="100">
        <v>0</v>
      </c>
      <c r="E220" s="100">
        <v>0</v>
      </c>
      <c r="F220" s="100">
        <v>40241445</v>
      </c>
      <c r="G220" s="100">
        <v>40241445</v>
      </c>
      <c r="H220" s="101">
        <v>0</v>
      </c>
      <c r="I220" s="100">
        <v>0</v>
      </c>
      <c r="J220" s="96">
        <v>0</v>
      </c>
      <c r="K220" t="str">
        <f t="shared" si="6"/>
        <v/>
      </c>
      <c r="L220" s="102">
        <f t="shared" si="7"/>
        <v>0</v>
      </c>
    </row>
    <row r="221" spans="1:12" x14ac:dyDescent="0.2">
      <c r="A221" s="12" t="s">
        <v>247</v>
      </c>
      <c r="B221" s="12" t="s">
        <v>959</v>
      </c>
      <c r="C221" s="12" t="s">
        <v>960</v>
      </c>
      <c r="D221" s="100">
        <v>0</v>
      </c>
      <c r="E221" s="100">
        <v>0</v>
      </c>
      <c r="F221" s="100">
        <v>73399935</v>
      </c>
      <c r="G221" s="100">
        <v>73399935</v>
      </c>
      <c r="H221" s="101">
        <v>0</v>
      </c>
      <c r="I221" s="100">
        <v>0</v>
      </c>
      <c r="J221" s="96">
        <v>0</v>
      </c>
      <c r="K221" t="str">
        <f t="shared" si="6"/>
        <v/>
      </c>
      <c r="L221" s="102">
        <f t="shared" si="7"/>
        <v>0</v>
      </c>
    </row>
    <row r="222" spans="1:12" x14ac:dyDescent="0.2">
      <c r="A222" s="12" t="s">
        <v>248</v>
      </c>
      <c r="B222" s="12" t="s">
        <v>961</v>
      </c>
      <c r="C222" s="12" t="s">
        <v>962</v>
      </c>
      <c r="D222" s="100">
        <v>0</v>
      </c>
      <c r="E222" s="100">
        <v>0</v>
      </c>
      <c r="F222" s="100">
        <v>49714179</v>
      </c>
      <c r="G222" s="100">
        <v>49714179</v>
      </c>
      <c r="H222" s="101">
        <v>0</v>
      </c>
      <c r="I222" s="100">
        <v>0</v>
      </c>
      <c r="J222" s="96">
        <v>0</v>
      </c>
      <c r="K222" t="str">
        <f t="shared" si="6"/>
        <v/>
      </c>
      <c r="L222" s="102">
        <f t="shared" si="7"/>
        <v>0</v>
      </c>
    </row>
    <row r="223" spans="1:12" x14ac:dyDescent="0.2">
      <c r="A223" s="12" t="s">
        <v>249</v>
      </c>
      <c r="B223" s="12" t="s">
        <v>963</v>
      </c>
      <c r="C223" s="12" t="s">
        <v>964</v>
      </c>
      <c r="D223" s="100">
        <v>0</v>
      </c>
      <c r="E223" s="100">
        <v>0</v>
      </c>
      <c r="F223" s="100">
        <v>49714179</v>
      </c>
      <c r="G223" s="100">
        <v>49714179</v>
      </c>
      <c r="H223" s="101">
        <v>0</v>
      </c>
      <c r="I223" s="100">
        <v>0</v>
      </c>
      <c r="J223" s="96">
        <v>0</v>
      </c>
      <c r="K223" t="str">
        <f t="shared" si="6"/>
        <v/>
      </c>
      <c r="L223" s="102">
        <f t="shared" si="7"/>
        <v>0</v>
      </c>
    </row>
    <row r="224" spans="1:12" x14ac:dyDescent="0.2">
      <c r="A224" s="12" t="s">
        <v>250</v>
      </c>
      <c r="B224" s="12" t="s">
        <v>965</v>
      </c>
      <c r="C224" s="12" t="s">
        <v>966</v>
      </c>
      <c r="D224" s="100">
        <v>0</v>
      </c>
      <c r="E224" s="100">
        <v>0</v>
      </c>
      <c r="F224" s="100">
        <v>49714179</v>
      </c>
      <c r="G224" s="100">
        <v>49714179</v>
      </c>
      <c r="H224" s="101">
        <v>0</v>
      </c>
      <c r="I224" s="100">
        <v>0</v>
      </c>
      <c r="J224" s="96">
        <v>0</v>
      </c>
      <c r="K224" t="str">
        <f t="shared" si="6"/>
        <v/>
      </c>
      <c r="L224" s="102">
        <f t="shared" si="7"/>
        <v>0</v>
      </c>
    </row>
    <row r="225" spans="1:12" x14ac:dyDescent="0.2">
      <c r="A225" s="12" t="s">
        <v>251</v>
      </c>
      <c r="B225" s="12" t="s">
        <v>967</v>
      </c>
      <c r="C225" s="12" t="s">
        <v>968</v>
      </c>
      <c r="D225" s="100">
        <v>0</v>
      </c>
      <c r="E225" s="100">
        <v>0</v>
      </c>
      <c r="F225" s="100">
        <v>49714179</v>
      </c>
      <c r="G225" s="100">
        <v>49714179</v>
      </c>
      <c r="H225" s="101">
        <v>0</v>
      </c>
      <c r="I225" s="100">
        <v>0</v>
      </c>
      <c r="J225" s="96">
        <v>0</v>
      </c>
      <c r="K225" t="str">
        <f t="shared" si="6"/>
        <v/>
      </c>
      <c r="L225" s="102">
        <f t="shared" si="7"/>
        <v>0</v>
      </c>
    </row>
    <row r="226" spans="1:12" x14ac:dyDescent="0.2">
      <c r="A226" s="12" t="s">
        <v>252</v>
      </c>
      <c r="B226" s="12" t="s">
        <v>969</v>
      </c>
      <c r="C226" s="12" t="s">
        <v>970</v>
      </c>
      <c r="D226" s="100">
        <v>0</v>
      </c>
      <c r="E226" s="100">
        <v>0</v>
      </c>
      <c r="F226" s="100">
        <v>26337285</v>
      </c>
      <c r="G226" s="100">
        <v>22533849</v>
      </c>
      <c r="H226" s="101">
        <v>3803436</v>
      </c>
      <c r="I226" s="100">
        <v>0</v>
      </c>
      <c r="J226" s="96">
        <v>0</v>
      </c>
      <c r="K226" t="str">
        <f t="shared" si="6"/>
        <v/>
      </c>
      <c r="L226" s="102">
        <f t="shared" si="7"/>
        <v>3803436</v>
      </c>
    </row>
    <row r="227" spans="1:12" x14ac:dyDescent="0.2">
      <c r="A227" s="12" t="s">
        <v>253</v>
      </c>
      <c r="B227" s="12" t="s">
        <v>971</v>
      </c>
      <c r="C227" s="12" t="s">
        <v>972</v>
      </c>
      <c r="D227" s="100">
        <v>0</v>
      </c>
      <c r="E227" s="100">
        <v>0</v>
      </c>
      <c r="F227" s="100">
        <v>26337285</v>
      </c>
      <c r="G227" s="100">
        <v>26337285</v>
      </c>
      <c r="H227" s="101">
        <v>0</v>
      </c>
      <c r="I227" s="100">
        <v>0</v>
      </c>
      <c r="J227" s="96">
        <v>0</v>
      </c>
      <c r="K227" t="str">
        <f t="shared" si="6"/>
        <v/>
      </c>
      <c r="L227" s="102">
        <f t="shared" si="7"/>
        <v>0</v>
      </c>
    </row>
    <row r="228" spans="1:12" x14ac:dyDescent="0.2">
      <c r="A228" s="12" t="s">
        <v>257</v>
      </c>
      <c r="B228" s="12" t="s">
        <v>973</v>
      </c>
      <c r="C228" s="12" t="s">
        <v>974</v>
      </c>
      <c r="D228" s="100">
        <v>0</v>
      </c>
      <c r="E228" s="100">
        <v>0</v>
      </c>
      <c r="F228" s="100">
        <v>26337285</v>
      </c>
      <c r="G228" s="100">
        <v>26337285</v>
      </c>
      <c r="H228" s="101">
        <v>0</v>
      </c>
      <c r="I228" s="100">
        <v>0</v>
      </c>
      <c r="J228" s="96">
        <v>0</v>
      </c>
      <c r="K228" t="str">
        <f t="shared" si="6"/>
        <v/>
      </c>
      <c r="L228" s="102">
        <f t="shared" si="7"/>
        <v>0</v>
      </c>
    </row>
    <row r="229" spans="1:12" x14ac:dyDescent="0.2">
      <c r="A229" s="12" t="s">
        <v>260</v>
      </c>
      <c r="B229" s="12" t="s">
        <v>975</v>
      </c>
      <c r="C229" s="12" t="s">
        <v>728</v>
      </c>
      <c r="D229" s="100">
        <v>0</v>
      </c>
      <c r="E229" s="100">
        <v>0</v>
      </c>
      <c r="F229" s="100">
        <v>27761205</v>
      </c>
      <c r="G229" s="100">
        <v>25756671</v>
      </c>
      <c r="H229" s="101">
        <v>2004534</v>
      </c>
      <c r="I229" s="100">
        <v>0</v>
      </c>
      <c r="J229" s="96">
        <v>0</v>
      </c>
      <c r="K229" t="str">
        <f t="shared" si="6"/>
        <v/>
      </c>
      <c r="L229" s="102">
        <f t="shared" si="7"/>
        <v>2004534</v>
      </c>
    </row>
    <row r="230" spans="1:12" x14ac:dyDescent="0.2">
      <c r="A230" s="12" t="s">
        <v>261</v>
      </c>
      <c r="B230" s="12" t="s">
        <v>976</v>
      </c>
      <c r="C230" s="12" t="s">
        <v>977</v>
      </c>
      <c r="D230" s="100">
        <v>0</v>
      </c>
      <c r="E230" s="100">
        <v>0</v>
      </c>
      <c r="F230" s="100">
        <v>27761205</v>
      </c>
      <c r="G230" s="100">
        <v>27761205</v>
      </c>
      <c r="H230" s="101">
        <v>0</v>
      </c>
      <c r="I230" s="100">
        <v>0</v>
      </c>
      <c r="J230" s="96">
        <v>0</v>
      </c>
      <c r="K230" t="str">
        <f t="shared" si="6"/>
        <v/>
      </c>
      <c r="L230" s="102">
        <f t="shared" si="7"/>
        <v>0</v>
      </c>
    </row>
    <row r="231" spans="1:12" x14ac:dyDescent="0.2">
      <c r="A231" s="12" t="s">
        <v>263</v>
      </c>
      <c r="B231" s="12" t="s">
        <v>978</v>
      </c>
      <c r="C231" s="12" t="s">
        <v>979</v>
      </c>
      <c r="D231" s="100">
        <v>0</v>
      </c>
      <c r="E231" s="100">
        <v>0</v>
      </c>
      <c r="F231" s="100">
        <v>66557790</v>
      </c>
      <c r="G231" s="100">
        <v>66557790</v>
      </c>
      <c r="H231" s="101">
        <v>0</v>
      </c>
      <c r="I231" s="100">
        <v>0</v>
      </c>
      <c r="J231" s="96">
        <v>0</v>
      </c>
      <c r="K231" t="str">
        <f t="shared" si="6"/>
        <v/>
      </c>
      <c r="L231" s="102">
        <f t="shared" si="7"/>
        <v>0</v>
      </c>
    </row>
    <row r="232" spans="1:12" x14ac:dyDescent="0.2">
      <c r="A232" s="12" t="s">
        <v>264</v>
      </c>
      <c r="B232" s="12" t="s">
        <v>980</v>
      </c>
      <c r="C232" s="12" t="s">
        <v>981</v>
      </c>
      <c r="D232" s="100">
        <v>0</v>
      </c>
      <c r="E232" s="100">
        <v>0</v>
      </c>
      <c r="F232" s="100">
        <v>40241445</v>
      </c>
      <c r="G232" s="100">
        <v>40241445</v>
      </c>
      <c r="H232" s="101">
        <v>0</v>
      </c>
      <c r="I232" s="100">
        <v>0</v>
      </c>
      <c r="J232" s="96">
        <v>0</v>
      </c>
      <c r="K232" t="str">
        <f t="shared" si="6"/>
        <v/>
      </c>
      <c r="L232" s="102">
        <f t="shared" si="7"/>
        <v>0</v>
      </c>
    </row>
    <row r="233" spans="1:12" x14ac:dyDescent="0.2">
      <c r="A233" s="12" t="s">
        <v>265</v>
      </c>
      <c r="B233" s="12" t="s">
        <v>982</v>
      </c>
      <c r="C233" s="12" t="s">
        <v>983</v>
      </c>
      <c r="D233" s="100">
        <v>0</v>
      </c>
      <c r="E233" s="100">
        <v>0</v>
      </c>
      <c r="F233" s="100">
        <v>75250707</v>
      </c>
      <c r="G233" s="100">
        <v>69950769</v>
      </c>
      <c r="H233" s="101">
        <v>5299938</v>
      </c>
      <c r="I233" s="100">
        <v>0</v>
      </c>
      <c r="J233" s="96">
        <v>0</v>
      </c>
      <c r="K233" t="str">
        <f t="shared" si="6"/>
        <v/>
      </c>
      <c r="L233" s="102">
        <f t="shared" si="7"/>
        <v>5299938</v>
      </c>
    </row>
    <row r="234" spans="1:12" x14ac:dyDescent="0.2">
      <c r="A234" s="12" t="s">
        <v>267</v>
      </c>
      <c r="B234" s="12" t="s">
        <v>984</v>
      </c>
      <c r="C234" s="12" t="s">
        <v>985</v>
      </c>
      <c r="D234" s="100">
        <v>0</v>
      </c>
      <c r="E234" s="100">
        <v>0</v>
      </c>
      <c r="F234" s="100">
        <v>49714179</v>
      </c>
      <c r="G234" s="100">
        <v>49714179</v>
      </c>
      <c r="H234" s="101">
        <v>0</v>
      </c>
      <c r="I234" s="100">
        <v>0</v>
      </c>
      <c r="J234" s="96">
        <v>0</v>
      </c>
      <c r="K234" t="str">
        <f t="shared" si="6"/>
        <v/>
      </c>
      <c r="L234" s="102">
        <f t="shared" si="7"/>
        <v>0</v>
      </c>
    </row>
    <row r="235" spans="1:12" x14ac:dyDescent="0.2">
      <c r="A235" s="12" t="s">
        <v>268</v>
      </c>
      <c r="B235" s="12" t="s">
        <v>986</v>
      </c>
      <c r="C235" s="12" t="s">
        <v>987</v>
      </c>
      <c r="D235" s="100">
        <v>0</v>
      </c>
      <c r="E235" s="100">
        <v>0</v>
      </c>
      <c r="F235" s="100">
        <v>49714179</v>
      </c>
      <c r="G235" s="100">
        <v>49714179</v>
      </c>
      <c r="H235" s="101">
        <v>0</v>
      </c>
      <c r="I235" s="100">
        <v>0</v>
      </c>
      <c r="J235" s="96">
        <v>0</v>
      </c>
      <c r="K235" t="str">
        <f t="shared" si="6"/>
        <v/>
      </c>
      <c r="L235" s="102">
        <f t="shared" si="7"/>
        <v>0</v>
      </c>
    </row>
    <row r="236" spans="1:12" x14ac:dyDescent="0.2">
      <c r="A236" s="12" t="s">
        <v>269</v>
      </c>
      <c r="B236" s="12" t="s">
        <v>988</v>
      </c>
      <c r="C236" s="12" t="s">
        <v>560</v>
      </c>
      <c r="D236" s="100">
        <v>0</v>
      </c>
      <c r="E236" s="100">
        <v>0</v>
      </c>
      <c r="F236" s="100">
        <v>49714179</v>
      </c>
      <c r="G236" s="100">
        <v>46124502</v>
      </c>
      <c r="H236" s="101">
        <v>3589677</v>
      </c>
      <c r="I236" s="100">
        <v>0</v>
      </c>
      <c r="J236" s="96">
        <v>0</v>
      </c>
      <c r="K236" t="str">
        <f t="shared" si="6"/>
        <v/>
      </c>
      <c r="L236" s="102">
        <f t="shared" si="7"/>
        <v>3589677</v>
      </c>
    </row>
    <row r="237" spans="1:12" x14ac:dyDescent="0.2">
      <c r="A237" s="12" t="s">
        <v>271</v>
      </c>
      <c r="B237" s="12" t="s">
        <v>989</v>
      </c>
      <c r="C237" s="12" t="s">
        <v>990</v>
      </c>
      <c r="D237" s="100">
        <v>0</v>
      </c>
      <c r="E237" s="100">
        <v>0</v>
      </c>
      <c r="F237" s="100">
        <v>26337285</v>
      </c>
      <c r="G237" s="100">
        <v>26337285</v>
      </c>
      <c r="H237" s="101">
        <v>0</v>
      </c>
      <c r="I237" s="100">
        <v>0</v>
      </c>
      <c r="J237" s="96">
        <v>0</v>
      </c>
      <c r="K237" t="str">
        <f t="shared" si="6"/>
        <v/>
      </c>
      <c r="L237" s="102">
        <f t="shared" si="7"/>
        <v>0</v>
      </c>
    </row>
    <row r="238" spans="1:12" x14ac:dyDescent="0.2">
      <c r="A238" s="12" t="s">
        <v>272</v>
      </c>
      <c r="B238" s="12" t="s">
        <v>991</v>
      </c>
      <c r="C238" s="12" t="s">
        <v>992</v>
      </c>
      <c r="D238" s="100">
        <v>0</v>
      </c>
      <c r="E238" s="100">
        <v>0</v>
      </c>
      <c r="F238" s="100">
        <v>97271535</v>
      </c>
      <c r="G238" s="100">
        <v>97271535</v>
      </c>
      <c r="H238" s="101">
        <v>0</v>
      </c>
      <c r="I238" s="100">
        <v>0</v>
      </c>
      <c r="J238" s="96">
        <v>0</v>
      </c>
      <c r="K238" t="str">
        <f t="shared" si="6"/>
        <v/>
      </c>
      <c r="L238" s="102">
        <f t="shared" si="7"/>
        <v>0</v>
      </c>
    </row>
    <row r="239" spans="1:12" x14ac:dyDescent="0.2">
      <c r="A239" s="12" t="s">
        <v>273</v>
      </c>
      <c r="B239" s="12" t="s">
        <v>993</v>
      </c>
      <c r="C239" s="12" t="s">
        <v>994</v>
      </c>
      <c r="D239" s="100">
        <v>0</v>
      </c>
      <c r="E239" s="100">
        <v>0</v>
      </c>
      <c r="F239" s="100">
        <v>26337285</v>
      </c>
      <c r="G239" s="100">
        <v>24435567</v>
      </c>
      <c r="H239" s="101">
        <v>1901718</v>
      </c>
      <c r="I239" s="100">
        <v>0</v>
      </c>
      <c r="J239" s="96">
        <v>0</v>
      </c>
      <c r="K239" t="str">
        <f t="shared" si="6"/>
        <v/>
      </c>
      <c r="L239" s="102">
        <f t="shared" si="7"/>
        <v>1901718</v>
      </c>
    </row>
    <row r="240" spans="1:12" x14ac:dyDescent="0.2">
      <c r="A240" s="12" t="s">
        <v>274</v>
      </c>
      <c r="B240" s="12" t="s">
        <v>995</v>
      </c>
      <c r="C240" s="12" t="s">
        <v>1530</v>
      </c>
      <c r="D240" s="100">
        <v>0</v>
      </c>
      <c r="E240" s="100">
        <v>0</v>
      </c>
      <c r="F240" s="100">
        <v>26337285</v>
      </c>
      <c r="G240" s="100">
        <v>22533849</v>
      </c>
      <c r="H240" s="101">
        <v>3803436</v>
      </c>
      <c r="I240" s="100">
        <v>0</v>
      </c>
      <c r="J240" s="96">
        <v>0</v>
      </c>
      <c r="K240" t="str">
        <f t="shared" si="6"/>
        <v/>
      </c>
      <c r="L240" s="102">
        <f t="shared" si="7"/>
        <v>3803436</v>
      </c>
    </row>
    <row r="241" spans="1:12" x14ac:dyDescent="0.2">
      <c r="A241" s="12" t="s">
        <v>275</v>
      </c>
      <c r="B241" s="12" t="s">
        <v>996</v>
      </c>
      <c r="C241" s="12" t="s">
        <v>997</v>
      </c>
      <c r="D241" s="100">
        <v>0</v>
      </c>
      <c r="E241" s="100">
        <v>0</v>
      </c>
      <c r="F241" s="100">
        <v>26337285</v>
      </c>
      <c r="G241" s="100">
        <v>24435567</v>
      </c>
      <c r="H241" s="101">
        <v>1901718</v>
      </c>
      <c r="I241" s="100">
        <v>0</v>
      </c>
      <c r="J241" s="96">
        <v>0</v>
      </c>
      <c r="K241" t="str">
        <f t="shared" si="6"/>
        <v/>
      </c>
      <c r="L241" s="102">
        <f t="shared" si="7"/>
        <v>1901718</v>
      </c>
    </row>
    <row r="242" spans="1:12" x14ac:dyDescent="0.2">
      <c r="A242" s="12" t="s">
        <v>276</v>
      </c>
      <c r="B242" s="12" t="s">
        <v>998</v>
      </c>
      <c r="C242" s="12" t="s">
        <v>1531</v>
      </c>
      <c r="D242" s="100">
        <v>0</v>
      </c>
      <c r="E242" s="100">
        <v>0</v>
      </c>
      <c r="F242" s="100">
        <v>38609956</v>
      </c>
      <c r="G242" s="100">
        <v>37335759</v>
      </c>
      <c r="H242" s="101">
        <v>1274197</v>
      </c>
      <c r="I242" s="100">
        <v>0</v>
      </c>
      <c r="J242" s="96">
        <v>0</v>
      </c>
      <c r="K242" t="str">
        <f t="shared" si="6"/>
        <v/>
      </c>
      <c r="L242" s="102">
        <f t="shared" si="7"/>
        <v>1274197</v>
      </c>
    </row>
    <row r="243" spans="1:12" x14ac:dyDescent="0.2">
      <c r="A243" s="12" t="s">
        <v>277</v>
      </c>
      <c r="B243" s="12" t="s">
        <v>999</v>
      </c>
      <c r="C243" s="12" t="s">
        <v>1000</v>
      </c>
      <c r="D243" s="100">
        <v>0</v>
      </c>
      <c r="E243" s="100">
        <v>0</v>
      </c>
      <c r="F243" s="100">
        <v>67345659</v>
      </c>
      <c r="G243" s="100">
        <v>61944316</v>
      </c>
      <c r="H243" s="101">
        <v>5401343</v>
      </c>
      <c r="I243" s="100">
        <v>0</v>
      </c>
      <c r="J243" s="96">
        <v>0</v>
      </c>
      <c r="K243" t="str">
        <f t="shared" si="6"/>
        <v/>
      </c>
      <c r="L243" s="102">
        <f t="shared" si="7"/>
        <v>5401343</v>
      </c>
    </row>
    <row r="244" spans="1:12" x14ac:dyDescent="0.2">
      <c r="A244" s="12" t="s">
        <v>279</v>
      </c>
      <c r="B244" s="12" t="s">
        <v>1001</v>
      </c>
      <c r="C244" s="12" t="s">
        <v>1002</v>
      </c>
      <c r="D244" s="100">
        <v>0</v>
      </c>
      <c r="E244" s="100">
        <v>0</v>
      </c>
      <c r="F244" s="100">
        <v>27761205</v>
      </c>
      <c r="G244" s="100">
        <v>27761205</v>
      </c>
      <c r="H244" s="101">
        <v>0</v>
      </c>
      <c r="I244" s="100">
        <v>0</v>
      </c>
      <c r="J244" s="96">
        <v>0</v>
      </c>
      <c r="K244" t="str">
        <f t="shared" si="6"/>
        <v/>
      </c>
      <c r="L244" s="102">
        <f t="shared" si="7"/>
        <v>0</v>
      </c>
    </row>
    <row r="245" spans="1:12" x14ac:dyDescent="0.2">
      <c r="A245" s="12" t="s">
        <v>280</v>
      </c>
      <c r="B245" s="12" t="s">
        <v>1003</v>
      </c>
      <c r="C245" s="12" t="s">
        <v>1004</v>
      </c>
      <c r="D245" s="100">
        <v>0</v>
      </c>
      <c r="E245" s="100">
        <v>0</v>
      </c>
      <c r="F245" s="100">
        <v>27761205</v>
      </c>
      <c r="G245" s="100">
        <v>25756671</v>
      </c>
      <c r="H245" s="101">
        <v>2004534</v>
      </c>
      <c r="I245" s="100">
        <v>0</v>
      </c>
      <c r="J245" s="96">
        <v>0</v>
      </c>
      <c r="K245" t="str">
        <f t="shared" si="6"/>
        <v/>
      </c>
      <c r="L245" s="102">
        <f t="shared" si="7"/>
        <v>2004534</v>
      </c>
    </row>
    <row r="246" spans="1:12" x14ac:dyDescent="0.2">
      <c r="A246" s="12" t="s">
        <v>282</v>
      </c>
      <c r="B246" s="12" t="s">
        <v>1005</v>
      </c>
      <c r="C246" s="12" t="s">
        <v>1006</v>
      </c>
      <c r="D246" s="100">
        <v>0</v>
      </c>
      <c r="E246" s="100">
        <v>0</v>
      </c>
      <c r="F246" s="100">
        <v>40241445</v>
      </c>
      <c r="G246" s="100">
        <v>40241445</v>
      </c>
      <c r="H246" s="101">
        <v>0</v>
      </c>
      <c r="I246" s="100">
        <v>0</v>
      </c>
      <c r="J246" s="96">
        <v>0</v>
      </c>
      <c r="K246" t="str">
        <f t="shared" si="6"/>
        <v/>
      </c>
      <c r="L246" s="102">
        <f t="shared" si="7"/>
        <v>0</v>
      </c>
    </row>
    <row r="247" spans="1:12" x14ac:dyDescent="0.2">
      <c r="A247" s="12" t="s">
        <v>283</v>
      </c>
      <c r="B247" s="12" t="s">
        <v>1007</v>
      </c>
      <c r="C247" s="12" t="s">
        <v>1008</v>
      </c>
      <c r="D247" s="100">
        <v>0</v>
      </c>
      <c r="E247" s="100">
        <v>0</v>
      </c>
      <c r="F247" s="100">
        <v>73399935</v>
      </c>
      <c r="G247" s="100">
        <v>81349842</v>
      </c>
      <c r="H247" s="101">
        <v>0</v>
      </c>
      <c r="I247" s="100">
        <v>7949907</v>
      </c>
      <c r="J247" s="96">
        <v>-7949907</v>
      </c>
      <c r="K247">
        <f t="shared" si="6"/>
        <v>-7949907</v>
      </c>
      <c r="L247" s="102">
        <f t="shared" si="7"/>
        <v>0</v>
      </c>
    </row>
    <row r="248" spans="1:12" x14ac:dyDescent="0.2">
      <c r="A248" s="12" t="s">
        <v>284</v>
      </c>
      <c r="B248" s="12" t="s">
        <v>1009</v>
      </c>
      <c r="C248" s="12" t="s">
        <v>1010</v>
      </c>
      <c r="D248" s="100">
        <v>0</v>
      </c>
      <c r="E248" s="100">
        <v>0</v>
      </c>
      <c r="F248" s="100">
        <v>49714179</v>
      </c>
      <c r="G248" s="100">
        <v>47919341</v>
      </c>
      <c r="H248" s="101">
        <v>1794838</v>
      </c>
      <c r="I248" s="100">
        <v>0</v>
      </c>
      <c r="J248" s="96">
        <v>0</v>
      </c>
      <c r="K248" t="str">
        <f t="shared" si="6"/>
        <v/>
      </c>
      <c r="L248" s="102">
        <f t="shared" si="7"/>
        <v>1794838</v>
      </c>
    </row>
    <row r="249" spans="1:12" x14ac:dyDescent="0.2">
      <c r="A249" s="12" t="s">
        <v>286</v>
      </c>
      <c r="B249" s="12" t="s">
        <v>1011</v>
      </c>
      <c r="C249" s="12" t="s">
        <v>1012</v>
      </c>
      <c r="D249" s="100">
        <v>0</v>
      </c>
      <c r="E249" s="100">
        <v>0</v>
      </c>
      <c r="F249" s="100">
        <v>49714179</v>
      </c>
      <c r="G249" s="100">
        <v>46124502</v>
      </c>
      <c r="H249" s="101">
        <v>3589677</v>
      </c>
      <c r="I249" s="100">
        <v>0</v>
      </c>
      <c r="J249" s="96">
        <v>0</v>
      </c>
      <c r="K249" t="str">
        <f t="shared" si="6"/>
        <v/>
      </c>
      <c r="L249" s="102">
        <f t="shared" si="7"/>
        <v>3589677</v>
      </c>
    </row>
    <row r="250" spans="1:12" x14ac:dyDescent="0.2">
      <c r="A250" s="12" t="s">
        <v>287</v>
      </c>
      <c r="B250" s="12" t="s">
        <v>1013</v>
      </c>
      <c r="C250" s="12" t="s">
        <v>1014</v>
      </c>
      <c r="D250" s="100">
        <v>0</v>
      </c>
      <c r="E250" s="100">
        <v>0</v>
      </c>
      <c r="F250" s="100">
        <v>49714179</v>
      </c>
      <c r="G250" s="100">
        <v>49714179</v>
      </c>
      <c r="H250" s="101">
        <v>0</v>
      </c>
      <c r="I250" s="100">
        <v>0</v>
      </c>
      <c r="J250" s="96">
        <v>0</v>
      </c>
      <c r="K250" t="str">
        <f t="shared" si="6"/>
        <v/>
      </c>
      <c r="L250" s="102">
        <f t="shared" si="7"/>
        <v>0</v>
      </c>
    </row>
    <row r="251" spans="1:12" x14ac:dyDescent="0.2">
      <c r="A251" s="12" t="s">
        <v>288</v>
      </c>
      <c r="B251" s="12" t="s">
        <v>1015</v>
      </c>
      <c r="C251" s="12" t="s">
        <v>1016</v>
      </c>
      <c r="D251" s="100">
        <v>0</v>
      </c>
      <c r="E251" s="100">
        <v>0</v>
      </c>
      <c r="F251" s="100">
        <v>49714179</v>
      </c>
      <c r="G251" s="100">
        <v>49714179</v>
      </c>
      <c r="H251" s="101">
        <v>0</v>
      </c>
      <c r="I251" s="100">
        <v>0</v>
      </c>
      <c r="J251" s="96">
        <v>0</v>
      </c>
      <c r="K251" t="str">
        <f t="shared" si="6"/>
        <v/>
      </c>
      <c r="L251" s="102">
        <f t="shared" si="7"/>
        <v>0</v>
      </c>
    </row>
    <row r="252" spans="1:12" x14ac:dyDescent="0.2">
      <c r="A252" s="12" t="s">
        <v>289</v>
      </c>
      <c r="B252" s="12" t="s">
        <v>1017</v>
      </c>
      <c r="C252" s="12" t="s">
        <v>1018</v>
      </c>
      <c r="D252" s="100">
        <v>0</v>
      </c>
      <c r="E252" s="100">
        <v>0</v>
      </c>
      <c r="F252" s="100">
        <v>49714179</v>
      </c>
      <c r="G252" s="100">
        <v>49714179</v>
      </c>
      <c r="H252" s="101">
        <v>0</v>
      </c>
      <c r="I252" s="100">
        <v>0</v>
      </c>
      <c r="J252" s="96">
        <v>0</v>
      </c>
      <c r="K252" t="str">
        <f t="shared" si="6"/>
        <v/>
      </c>
      <c r="L252" s="102">
        <f t="shared" si="7"/>
        <v>0</v>
      </c>
    </row>
    <row r="253" spans="1:12" x14ac:dyDescent="0.2">
      <c r="A253" s="12" t="s">
        <v>290</v>
      </c>
      <c r="B253" s="12" t="s">
        <v>1019</v>
      </c>
      <c r="C253" s="12" t="s">
        <v>1020</v>
      </c>
      <c r="D253" s="100">
        <v>0</v>
      </c>
      <c r="E253" s="100">
        <v>0</v>
      </c>
      <c r="F253" s="100">
        <v>49714179</v>
      </c>
      <c r="G253" s="100">
        <v>49714179</v>
      </c>
      <c r="H253" s="101">
        <v>0</v>
      </c>
      <c r="I253" s="100">
        <v>0</v>
      </c>
      <c r="J253" s="96">
        <v>0</v>
      </c>
      <c r="K253" t="str">
        <f t="shared" si="6"/>
        <v/>
      </c>
      <c r="L253" s="102">
        <f t="shared" si="7"/>
        <v>0</v>
      </c>
    </row>
    <row r="254" spans="1:12" x14ac:dyDescent="0.2">
      <c r="A254" s="12" t="s">
        <v>292</v>
      </c>
      <c r="B254" s="12" t="s">
        <v>1021</v>
      </c>
      <c r="C254" s="12" t="s">
        <v>1022</v>
      </c>
      <c r="D254" s="100">
        <v>0</v>
      </c>
      <c r="E254" s="100">
        <v>0</v>
      </c>
      <c r="F254" s="100">
        <v>49714179</v>
      </c>
      <c r="G254" s="100">
        <v>45945148</v>
      </c>
      <c r="H254" s="101">
        <v>3769031</v>
      </c>
      <c r="I254" s="100">
        <v>0</v>
      </c>
      <c r="J254" s="96">
        <v>0</v>
      </c>
      <c r="K254" t="str">
        <f t="shared" si="6"/>
        <v/>
      </c>
      <c r="L254" s="102">
        <f t="shared" si="7"/>
        <v>3769031</v>
      </c>
    </row>
    <row r="255" spans="1:12" x14ac:dyDescent="0.2">
      <c r="A255" s="12" t="s">
        <v>294</v>
      </c>
      <c r="B255" s="12" t="s">
        <v>1023</v>
      </c>
      <c r="C255" s="12" t="s">
        <v>1560</v>
      </c>
      <c r="D255" s="100">
        <v>0</v>
      </c>
      <c r="E255" s="100">
        <v>0</v>
      </c>
      <c r="F255" s="100">
        <v>49714179</v>
      </c>
      <c r="G255" s="100">
        <v>49714179</v>
      </c>
      <c r="H255" s="101">
        <v>0</v>
      </c>
      <c r="I255" s="100">
        <v>0</v>
      </c>
      <c r="J255" s="96">
        <v>0</v>
      </c>
      <c r="K255" t="str">
        <f t="shared" si="6"/>
        <v/>
      </c>
      <c r="L255" s="102">
        <f t="shared" si="7"/>
        <v>0</v>
      </c>
    </row>
    <row r="256" spans="1:12" x14ac:dyDescent="0.2">
      <c r="A256" s="12" t="s">
        <v>295</v>
      </c>
      <c r="B256" s="12" t="s">
        <v>1024</v>
      </c>
      <c r="C256" s="12" t="s">
        <v>1025</v>
      </c>
      <c r="D256" s="100">
        <v>0</v>
      </c>
      <c r="E256" s="100">
        <v>0</v>
      </c>
      <c r="F256" s="100">
        <v>49714179</v>
      </c>
      <c r="G256" s="100">
        <v>46124502</v>
      </c>
      <c r="H256" s="101">
        <v>3589677</v>
      </c>
      <c r="I256" s="100">
        <v>0</v>
      </c>
      <c r="J256" s="96">
        <v>0</v>
      </c>
      <c r="K256" t="str">
        <f t="shared" si="6"/>
        <v/>
      </c>
      <c r="L256" s="102">
        <f t="shared" si="7"/>
        <v>3589677</v>
      </c>
    </row>
    <row r="257" spans="1:12" x14ac:dyDescent="0.2">
      <c r="A257" s="12" t="s">
        <v>173</v>
      </c>
      <c r="B257" s="12" t="s">
        <v>1026</v>
      </c>
      <c r="C257" s="12" t="s">
        <v>1027</v>
      </c>
      <c r="D257" s="100">
        <v>0</v>
      </c>
      <c r="E257" s="100">
        <v>0</v>
      </c>
      <c r="F257" s="100">
        <v>47120235</v>
      </c>
      <c r="G257" s="100">
        <v>52223802</v>
      </c>
      <c r="H257" s="101">
        <v>0</v>
      </c>
      <c r="I257" s="100">
        <v>5103567</v>
      </c>
      <c r="J257" s="96">
        <v>-5103567</v>
      </c>
      <c r="K257">
        <f t="shared" si="6"/>
        <v>-5103567</v>
      </c>
      <c r="L257" s="102">
        <f t="shared" si="7"/>
        <v>0</v>
      </c>
    </row>
    <row r="258" spans="1:12" x14ac:dyDescent="0.2">
      <c r="A258" s="12" t="s">
        <v>174</v>
      </c>
      <c r="B258" s="12" t="s">
        <v>1028</v>
      </c>
      <c r="C258" s="12" t="s">
        <v>1029</v>
      </c>
      <c r="D258" s="100">
        <v>0</v>
      </c>
      <c r="E258" s="100">
        <v>0</v>
      </c>
      <c r="F258" s="100">
        <v>47505009</v>
      </c>
      <c r="G258" s="100">
        <v>47505010</v>
      </c>
      <c r="H258" s="101">
        <v>0</v>
      </c>
      <c r="I258" s="100">
        <v>1</v>
      </c>
      <c r="J258" s="96">
        <v>-1</v>
      </c>
      <c r="K258">
        <f t="shared" si="6"/>
        <v>-1</v>
      </c>
      <c r="L258" s="102">
        <f t="shared" si="7"/>
        <v>0</v>
      </c>
    </row>
    <row r="259" spans="1:12" x14ac:dyDescent="0.2">
      <c r="A259" s="12" t="s">
        <v>175</v>
      </c>
      <c r="B259" s="12" t="s">
        <v>1030</v>
      </c>
      <c r="C259" s="12" t="s">
        <v>1031</v>
      </c>
      <c r="D259" s="100">
        <v>0</v>
      </c>
      <c r="E259" s="100">
        <v>0</v>
      </c>
      <c r="F259" s="100">
        <v>47505009</v>
      </c>
      <c r="G259" s="100">
        <v>47505009</v>
      </c>
      <c r="H259" s="101">
        <v>0</v>
      </c>
      <c r="I259" s="100">
        <v>0</v>
      </c>
      <c r="J259" s="96">
        <v>0</v>
      </c>
      <c r="K259" t="str">
        <f t="shared" si="6"/>
        <v/>
      </c>
      <c r="L259" s="102">
        <f t="shared" si="7"/>
        <v>0</v>
      </c>
    </row>
    <row r="260" spans="1:12" x14ac:dyDescent="0.2">
      <c r="A260" s="12" t="s">
        <v>176</v>
      </c>
      <c r="B260" s="12" t="s">
        <v>1032</v>
      </c>
      <c r="C260" s="12" t="s">
        <v>1033</v>
      </c>
      <c r="D260" s="100">
        <v>0</v>
      </c>
      <c r="E260" s="100">
        <v>0</v>
      </c>
      <c r="F260" s="100">
        <v>47120235</v>
      </c>
      <c r="G260" s="100">
        <v>48819723</v>
      </c>
      <c r="H260" s="101">
        <v>0</v>
      </c>
      <c r="I260" s="100">
        <v>1699488</v>
      </c>
      <c r="J260" s="96">
        <v>-1699488</v>
      </c>
      <c r="K260">
        <f t="shared" si="6"/>
        <v>-1699488</v>
      </c>
      <c r="L260" s="102">
        <f t="shared" si="7"/>
        <v>0</v>
      </c>
    </row>
    <row r="261" spans="1:12" x14ac:dyDescent="0.2">
      <c r="A261" s="12" t="s">
        <v>356</v>
      </c>
      <c r="B261" s="12" t="s">
        <v>1034</v>
      </c>
      <c r="C261" s="12" t="s">
        <v>1532</v>
      </c>
      <c r="D261" s="100">
        <v>0</v>
      </c>
      <c r="E261" s="100">
        <v>0</v>
      </c>
      <c r="F261" s="100">
        <v>50426139</v>
      </c>
      <c r="G261" s="100">
        <v>46785054</v>
      </c>
      <c r="H261" s="101">
        <v>3641085</v>
      </c>
      <c r="I261" s="100">
        <v>0</v>
      </c>
      <c r="J261" s="96">
        <v>0</v>
      </c>
      <c r="K261" t="str">
        <f t="shared" si="6"/>
        <v/>
      </c>
      <c r="L261" s="102">
        <f t="shared" si="7"/>
        <v>3641085</v>
      </c>
    </row>
    <row r="262" spans="1:12" x14ac:dyDescent="0.2">
      <c r="A262" s="12" t="s">
        <v>357</v>
      </c>
      <c r="B262" s="12" t="s">
        <v>1035</v>
      </c>
      <c r="C262" s="12" t="s">
        <v>1533</v>
      </c>
      <c r="D262" s="100">
        <v>0</v>
      </c>
      <c r="E262" s="100">
        <v>0</v>
      </c>
      <c r="F262" s="100">
        <v>56624379</v>
      </c>
      <c r="G262" s="100">
        <v>56624379</v>
      </c>
      <c r="H262" s="101">
        <v>0</v>
      </c>
      <c r="I262" s="100">
        <v>0</v>
      </c>
      <c r="J262" s="96">
        <v>0</v>
      </c>
      <c r="K262" t="str">
        <f t="shared" si="6"/>
        <v/>
      </c>
      <c r="L262" s="102">
        <f t="shared" si="7"/>
        <v>0</v>
      </c>
    </row>
    <row r="263" spans="1:12" x14ac:dyDescent="0.2">
      <c r="A263" s="12" t="s">
        <v>358</v>
      </c>
      <c r="B263" s="12" t="s">
        <v>1036</v>
      </c>
      <c r="C263" s="12" t="s">
        <v>1037</v>
      </c>
      <c r="D263" s="100">
        <v>0</v>
      </c>
      <c r="E263" s="100">
        <v>0</v>
      </c>
      <c r="F263" s="100">
        <v>59528850</v>
      </c>
      <c r="G263" s="100">
        <v>59528851</v>
      </c>
      <c r="H263" s="101">
        <v>0</v>
      </c>
      <c r="I263" s="100">
        <v>1</v>
      </c>
      <c r="J263" s="96">
        <v>-1</v>
      </c>
      <c r="K263">
        <f t="shared" si="6"/>
        <v>-1</v>
      </c>
      <c r="L263" s="102">
        <f t="shared" si="7"/>
        <v>0</v>
      </c>
    </row>
    <row r="264" spans="1:12" x14ac:dyDescent="0.2">
      <c r="A264" s="12" t="s">
        <v>359</v>
      </c>
      <c r="B264" s="12" t="s">
        <v>1038</v>
      </c>
      <c r="C264" s="12" t="s">
        <v>1039</v>
      </c>
      <c r="D264" s="100">
        <v>0</v>
      </c>
      <c r="E264" s="100">
        <v>0</v>
      </c>
      <c r="F264" s="100">
        <v>51697629</v>
      </c>
      <c r="G264" s="100">
        <v>51697629</v>
      </c>
      <c r="H264" s="101">
        <v>0</v>
      </c>
      <c r="I264" s="100">
        <v>0</v>
      </c>
      <c r="J264" s="96">
        <v>0</v>
      </c>
      <c r="K264" t="str">
        <f t="shared" si="6"/>
        <v/>
      </c>
      <c r="L264" s="102">
        <f t="shared" si="7"/>
        <v>0</v>
      </c>
    </row>
    <row r="265" spans="1:12" x14ac:dyDescent="0.2">
      <c r="A265" s="12" t="s">
        <v>361</v>
      </c>
      <c r="B265" s="12" t="s">
        <v>1040</v>
      </c>
      <c r="C265" s="12" t="s">
        <v>1041</v>
      </c>
      <c r="D265" s="100">
        <v>0</v>
      </c>
      <c r="E265" s="100">
        <v>0</v>
      </c>
      <c r="F265" s="100">
        <v>52598045</v>
      </c>
      <c r="G265" s="100">
        <v>52598045</v>
      </c>
      <c r="H265" s="101">
        <v>0</v>
      </c>
      <c r="I265" s="100">
        <v>0</v>
      </c>
      <c r="J265" s="96">
        <v>0</v>
      </c>
      <c r="K265" t="str">
        <f t="shared" ref="K265:K328" si="8">IF(J265=0,"",J265)</f>
        <v/>
      </c>
      <c r="L265" s="102">
        <f t="shared" ref="L265:L328" si="9">VALUE(H265)</f>
        <v>0</v>
      </c>
    </row>
    <row r="266" spans="1:12" x14ac:dyDescent="0.2">
      <c r="A266" s="12" t="s">
        <v>362</v>
      </c>
      <c r="B266" s="12" t="s">
        <v>1042</v>
      </c>
      <c r="C266" s="12" t="s">
        <v>1043</v>
      </c>
      <c r="D266" s="100">
        <v>0</v>
      </c>
      <c r="E266" s="100">
        <v>0</v>
      </c>
      <c r="F266" s="100">
        <v>51697629</v>
      </c>
      <c r="G266" s="100">
        <v>51697629</v>
      </c>
      <c r="H266" s="101">
        <v>0</v>
      </c>
      <c r="I266" s="100">
        <v>0</v>
      </c>
      <c r="J266" s="96">
        <v>0</v>
      </c>
      <c r="K266" t="str">
        <f t="shared" si="8"/>
        <v/>
      </c>
      <c r="L266" s="102">
        <f t="shared" si="9"/>
        <v>0</v>
      </c>
    </row>
    <row r="267" spans="1:12" x14ac:dyDescent="0.2">
      <c r="A267" s="12" t="s">
        <v>363</v>
      </c>
      <c r="B267" s="12" t="s">
        <v>1044</v>
      </c>
      <c r="C267" s="12" t="s">
        <v>1045</v>
      </c>
      <c r="D267" s="100">
        <v>0</v>
      </c>
      <c r="E267" s="100">
        <v>0</v>
      </c>
      <c r="F267" s="100">
        <v>50426139</v>
      </c>
      <c r="G267" s="100">
        <v>50426140</v>
      </c>
      <c r="H267" s="101">
        <v>0</v>
      </c>
      <c r="I267" s="100">
        <v>1</v>
      </c>
      <c r="J267" s="96">
        <v>-1</v>
      </c>
      <c r="K267">
        <f t="shared" si="8"/>
        <v>-1</v>
      </c>
      <c r="L267" s="102">
        <f t="shared" si="9"/>
        <v>0</v>
      </c>
    </row>
    <row r="268" spans="1:12" x14ac:dyDescent="0.2">
      <c r="A268" s="12" t="s">
        <v>364</v>
      </c>
      <c r="B268" s="12" t="s">
        <v>1046</v>
      </c>
      <c r="C268" s="12" t="s">
        <v>1047</v>
      </c>
      <c r="D268" s="100">
        <v>0</v>
      </c>
      <c r="E268" s="100">
        <v>0</v>
      </c>
      <c r="F268" s="100">
        <v>56624379</v>
      </c>
      <c r="G268" s="100">
        <v>52535742</v>
      </c>
      <c r="H268" s="101">
        <v>4088637</v>
      </c>
      <c r="I268" s="100">
        <v>0</v>
      </c>
      <c r="J268" s="96">
        <v>0</v>
      </c>
      <c r="K268" t="str">
        <f t="shared" si="8"/>
        <v/>
      </c>
      <c r="L268" s="102">
        <f t="shared" si="9"/>
        <v>4088637</v>
      </c>
    </row>
    <row r="269" spans="1:12" x14ac:dyDescent="0.2">
      <c r="A269" s="12" t="s">
        <v>365</v>
      </c>
      <c r="B269" s="12" t="s">
        <v>1048</v>
      </c>
      <c r="C269" s="12" t="s">
        <v>1049</v>
      </c>
      <c r="D269" s="100">
        <v>0</v>
      </c>
      <c r="E269" s="100">
        <v>0</v>
      </c>
      <c r="F269" s="100">
        <v>56624379</v>
      </c>
      <c r="G269" s="100">
        <v>62757335</v>
      </c>
      <c r="H269" s="101">
        <v>0</v>
      </c>
      <c r="I269" s="100">
        <v>6132956</v>
      </c>
      <c r="J269" s="96">
        <v>-6132956</v>
      </c>
      <c r="K269">
        <f t="shared" si="8"/>
        <v>-6132956</v>
      </c>
      <c r="L269" s="102">
        <f t="shared" si="9"/>
        <v>0</v>
      </c>
    </row>
    <row r="270" spans="1:12" x14ac:dyDescent="0.2">
      <c r="A270" s="12" t="s">
        <v>366</v>
      </c>
      <c r="B270" s="12" t="s">
        <v>1050</v>
      </c>
      <c r="C270" s="12" t="s">
        <v>1051</v>
      </c>
      <c r="D270" s="100">
        <v>0</v>
      </c>
      <c r="E270" s="100">
        <v>0</v>
      </c>
      <c r="F270" s="100">
        <v>50426139</v>
      </c>
      <c r="G270" s="100">
        <v>46785054</v>
      </c>
      <c r="H270" s="101">
        <v>3641085</v>
      </c>
      <c r="I270" s="100">
        <v>0</v>
      </c>
      <c r="J270" s="96">
        <v>0</v>
      </c>
      <c r="K270" t="str">
        <f t="shared" si="8"/>
        <v/>
      </c>
      <c r="L270" s="102">
        <f t="shared" si="9"/>
        <v>3641085</v>
      </c>
    </row>
    <row r="271" spans="1:12" x14ac:dyDescent="0.2">
      <c r="A271" s="12" t="s">
        <v>367</v>
      </c>
      <c r="B271" s="12" t="s">
        <v>1052</v>
      </c>
      <c r="C271" s="12" t="s">
        <v>1053</v>
      </c>
      <c r="D271" s="100">
        <v>0</v>
      </c>
      <c r="E271" s="100">
        <v>0</v>
      </c>
      <c r="F271" s="100">
        <v>50426139</v>
      </c>
      <c r="G271" s="100">
        <v>50426139</v>
      </c>
      <c r="H271" s="101">
        <v>0</v>
      </c>
      <c r="I271" s="100">
        <v>0</v>
      </c>
      <c r="J271" s="96">
        <v>0</v>
      </c>
      <c r="K271" t="str">
        <f t="shared" si="8"/>
        <v/>
      </c>
      <c r="L271" s="102">
        <f t="shared" si="9"/>
        <v>0</v>
      </c>
    </row>
    <row r="272" spans="1:12" x14ac:dyDescent="0.2">
      <c r="A272" s="12" t="s">
        <v>368</v>
      </c>
      <c r="B272" s="12" t="s">
        <v>1054</v>
      </c>
      <c r="C272" s="12" t="s">
        <v>1055</v>
      </c>
      <c r="D272" s="100">
        <v>0</v>
      </c>
      <c r="E272" s="100">
        <v>0</v>
      </c>
      <c r="F272" s="100">
        <v>56624379</v>
      </c>
      <c r="G272" s="100">
        <v>52535742</v>
      </c>
      <c r="H272" s="101">
        <v>4088637</v>
      </c>
      <c r="I272" s="100">
        <v>0</v>
      </c>
      <c r="J272" s="96">
        <v>0</v>
      </c>
      <c r="K272" t="str">
        <f t="shared" si="8"/>
        <v/>
      </c>
      <c r="L272" s="102">
        <f t="shared" si="9"/>
        <v>4088637</v>
      </c>
    </row>
    <row r="273" spans="1:12" x14ac:dyDescent="0.2">
      <c r="A273" s="12" t="s">
        <v>369</v>
      </c>
      <c r="B273" s="12" t="s">
        <v>1056</v>
      </c>
      <c r="C273" s="12" t="s">
        <v>1057</v>
      </c>
      <c r="D273" s="100">
        <v>0</v>
      </c>
      <c r="E273" s="100">
        <v>0</v>
      </c>
      <c r="F273" s="100">
        <v>56624379</v>
      </c>
      <c r="G273" s="100">
        <v>56624379</v>
      </c>
      <c r="H273" s="101">
        <v>0</v>
      </c>
      <c r="I273" s="100">
        <v>0</v>
      </c>
      <c r="J273" s="96">
        <v>0</v>
      </c>
      <c r="K273" t="str">
        <f t="shared" si="8"/>
        <v/>
      </c>
      <c r="L273" s="102">
        <f t="shared" si="9"/>
        <v>0</v>
      </c>
    </row>
    <row r="274" spans="1:12" x14ac:dyDescent="0.2">
      <c r="A274" s="12" t="s">
        <v>370</v>
      </c>
      <c r="B274" s="12" t="s">
        <v>1058</v>
      </c>
      <c r="C274" s="12" t="s">
        <v>1059</v>
      </c>
      <c r="D274" s="100">
        <v>0</v>
      </c>
      <c r="E274" s="100">
        <v>0</v>
      </c>
      <c r="F274" s="100">
        <v>50426139</v>
      </c>
      <c r="G274" s="100">
        <v>50426140</v>
      </c>
      <c r="H274" s="101">
        <v>0</v>
      </c>
      <c r="I274" s="100">
        <v>1</v>
      </c>
      <c r="J274" s="96">
        <v>-1</v>
      </c>
      <c r="K274">
        <f t="shared" si="8"/>
        <v>-1</v>
      </c>
      <c r="L274" s="102">
        <f t="shared" si="9"/>
        <v>0</v>
      </c>
    </row>
    <row r="275" spans="1:12" x14ac:dyDescent="0.2">
      <c r="A275" s="12" t="s">
        <v>371</v>
      </c>
      <c r="B275" s="12" t="s">
        <v>1060</v>
      </c>
      <c r="C275" s="12" t="s">
        <v>1061</v>
      </c>
      <c r="D275" s="100">
        <v>0</v>
      </c>
      <c r="E275" s="100">
        <v>0</v>
      </c>
      <c r="F275" s="100">
        <v>50426139</v>
      </c>
      <c r="G275" s="100">
        <v>50426139</v>
      </c>
      <c r="H275" s="101">
        <v>0</v>
      </c>
      <c r="I275" s="100">
        <v>0</v>
      </c>
      <c r="J275" s="96">
        <v>0</v>
      </c>
      <c r="K275" t="str">
        <f t="shared" si="8"/>
        <v/>
      </c>
      <c r="L275" s="102">
        <f t="shared" si="9"/>
        <v>0</v>
      </c>
    </row>
    <row r="276" spans="1:12" x14ac:dyDescent="0.2">
      <c r="A276" s="12" t="s">
        <v>372</v>
      </c>
      <c r="B276" s="12" t="s">
        <v>1062</v>
      </c>
      <c r="C276" s="12" t="s">
        <v>1063</v>
      </c>
      <c r="D276" s="100">
        <v>0</v>
      </c>
      <c r="E276" s="100">
        <v>0</v>
      </c>
      <c r="F276" s="100">
        <v>66845972</v>
      </c>
      <c r="G276" s="100">
        <v>66845972</v>
      </c>
      <c r="H276" s="101">
        <v>0</v>
      </c>
      <c r="I276" s="100">
        <v>0</v>
      </c>
      <c r="J276" s="96">
        <v>0</v>
      </c>
      <c r="K276" t="str">
        <f t="shared" si="8"/>
        <v/>
      </c>
      <c r="L276" s="102">
        <f t="shared" si="9"/>
        <v>0</v>
      </c>
    </row>
    <row r="277" spans="1:12" x14ac:dyDescent="0.2">
      <c r="A277" s="12" t="s">
        <v>373</v>
      </c>
      <c r="B277" s="12" t="s">
        <v>1064</v>
      </c>
      <c r="C277" s="12" t="s">
        <v>733</v>
      </c>
      <c r="D277" s="100">
        <v>0</v>
      </c>
      <c r="E277" s="100">
        <v>0</v>
      </c>
      <c r="F277" s="100">
        <v>56624379</v>
      </c>
      <c r="G277" s="100">
        <v>52535742</v>
      </c>
      <c r="H277" s="101">
        <v>4088637</v>
      </c>
      <c r="I277" s="100">
        <v>0</v>
      </c>
      <c r="J277" s="96">
        <v>0</v>
      </c>
      <c r="K277" t="str">
        <f t="shared" si="8"/>
        <v/>
      </c>
      <c r="L277" s="102">
        <f t="shared" si="9"/>
        <v>4088637</v>
      </c>
    </row>
    <row r="278" spans="1:12" x14ac:dyDescent="0.2">
      <c r="A278" s="12" t="s">
        <v>374</v>
      </c>
      <c r="B278" s="12" t="s">
        <v>1065</v>
      </c>
      <c r="C278" s="12" t="s">
        <v>1066</v>
      </c>
      <c r="D278" s="100">
        <v>0</v>
      </c>
      <c r="E278" s="100">
        <v>0</v>
      </c>
      <c r="F278" s="100">
        <v>50426139</v>
      </c>
      <c r="G278" s="100">
        <v>46785054</v>
      </c>
      <c r="H278" s="101">
        <v>3641085</v>
      </c>
      <c r="I278" s="100">
        <v>0</v>
      </c>
      <c r="J278" s="96">
        <v>0</v>
      </c>
      <c r="K278" t="str">
        <f t="shared" si="8"/>
        <v/>
      </c>
      <c r="L278" s="102">
        <f t="shared" si="9"/>
        <v>3641085</v>
      </c>
    </row>
    <row r="279" spans="1:12" x14ac:dyDescent="0.2">
      <c r="A279" s="12" t="s">
        <v>377</v>
      </c>
      <c r="B279" s="12" t="s">
        <v>1067</v>
      </c>
      <c r="C279" s="12" t="s">
        <v>1068</v>
      </c>
      <c r="D279" s="100">
        <v>0</v>
      </c>
      <c r="E279" s="100">
        <v>0</v>
      </c>
      <c r="F279" s="100">
        <v>56624379</v>
      </c>
      <c r="G279" s="100">
        <v>56624379</v>
      </c>
      <c r="H279" s="101">
        <v>0</v>
      </c>
      <c r="I279" s="100">
        <v>0</v>
      </c>
      <c r="J279" s="96">
        <v>0</v>
      </c>
      <c r="K279" t="str">
        <f t="shared" si="8"/>
        <v/>
      </c>
      <c r="L279" s="102">
        <f t="shared" si="9"/>
        <v>0</v>
      </c>
    </row>
    <row r="280" spans="1:12" x14ac:dyDescent="0.2">
      <c r="A280" s="12" t="s">
        <v>296</v>
      </c>
      <c r="B280" s="12" t="s">
        <v>1069</v>
      </c>
      <c r="C280" s="12" t="s">
        <v>1070</v>
      </c>
      <c r="D280" s="100">
        <v>0</v>
      </c>
      <c r="E280" s="100">
        <v>0</v>
      </c>
      <c r="F280" s="100">
        <v>50426139</v>
      </c>
      <c r="G280" s="100">
        <v>50426139</v>
      </c>
      <c r="H280" s="101">
        <v>0</v>
      </c>
      <c r="I280" s="100">
        <v>0</v>
      </c>
      <c r="J280" s="96">
        <v>0</v>
      </c>
      <c r="K280" t="str">
        <f t="shared" si="8"/>
        <v/>
      </c>
      <c r="L280" s="102">
        <f t="shared" si="9"/>
        <v>0</v>
      </c>
    </row>
    <row r="281" spans="1:12" x14ac:dyDescent="0.2">
      <c r="A281" s="12" t="s">
        <v>297</v>
      </c>
      <c r="B281" s="12" t="s">
        <v>1071</v>
      </c>
      <c r="C281" s="12" t="s">
        <v>1072</v>
      </c>
      <c r="D281" s="100">
        <v>0</v>
      </c>
      <c r="E281" s="100">
        <v>0</v>
      </c>
      <c r="F281" s="100">
        <v>50426139</v>
      </c>
      <c r="G281" s="100">
        <v>50426139</v>
      </c>
      <c r="H281" s="101">
        <v>0</v>
      </c>
      <c r="I281" s="100">
        <v>0</v>
      </c>
      <c r="J281" s="96">
        <v>0</v>
      </c>
      <c r="K281" t="str">
        <f t="shared" si="8"/>
        <v/>
      </c>
      <c r="L281" s="102">
        <f t="shared" si="9"/>
        <v>0</v>
      </c>
    </row>
    <row r="282" spans="1:12" x14ac:dyDescent="0.2">
      <c r="A282" s="12" t="s">
        <v>298</v>
      </c>
      <c r="B282" s="12" t="s">
        <v>1073</v>
      </c>
      <c r="C282" s="12" t="s">
        <v>1074</v>
      </c>
      <c r="D282" s="100">
        <v>0</v>
      </c>
      <c r="E282" s="100">
        <v>0</v>
      </c>
      <c r="F282" s="100">
        <v>56624379</v>
      </c>
      <c r="G282" s="100">
        <v>56624379</v>
      </c>
      <c r="H282" s="101">
        <v>0</v>
      </c>
      <c r="I282" s="100">
        <v>0</v>
      </c>
      <c r="J282" s="96">
        <v>0</v>
      </c>
      <c r="K282" t="str">
        <f t="shared" si="8"/>
        <v/>
      </c>
      <c r="L282" s="102">
        <f t="shared" si="9"/>
        <v>0</v>
      </c>
    </row>
    <row r="283" spans="1:12" x14ac:dyDescent="0.2">
      <c r="A283" s="12" t="s">
        <v>299</v>
      </c>
      <c r="B283" s="12" t="s">
        <v>1075</v>
      </c>
      <c r="C283" s="12" t="s">
        <v>1076</v>
      </c>
      <c r="D283" s="100">
        <v>0</v>
      </c>
      <c r="E283" s="100">
        <v>0</v>
      </c>
      <c r="F283" s="100">
        <v>58052157</v>
      </c>
      <c r="G283" s="100">
        <v>58052157</v>
      </c>
      <c r="H283" s="101">
        <v>0</v>
      </c>
      <c r="I283" s="100">
        <v>0</v>
      </c>
      <c r="J283" s="96">
        <v>0</v>
      </c>
      <c r="K283" t="str">
        <f t="shared" si="8"/>
        <v/>
      </c>
      <c r="L283" s="102">
        <f t="shared" si="9"/>
        <v>0</v>
      </c>
    </row>
    <row r="284" spans="1:12" x14ac:dyDescent="0.2">
      <c r="A284" s="12" t="s">
        <v>302</v>
      </c>
      <c r="B284" s="12" t="s">
        <v>1077</v>
      </c>
      <c r="C284" s="12" t="s">
        <v>1078</v>
      </c>
      <c r="D284" s="100">
        <v>0</v>
      </c>
      <c r="E284" s="100">
        <v>0</v>
      </c>
      <c r="F284" s="100">
        <v>56624379</v>
      </c>
      <c r="G284" s="100">
        <v>56624379</v>
      </c>
      <c r="H284" s="101">
        <v>0</v>
      </c>
      <c r="I284" s="100">
        <v>0</v>
      </c>
      <c r="J284" s="96">
        <v>0</v>
      </c>
      <c r="K284" t="str">
        <f t="shared" si="8"/>
        <v/>
      </c>
      <c r="L284" s="102">
        <f t="shared" si="9"/>
        <v>0</v>
      </c>
    </row>
    <row r="285" spans="1:12" x14ac:dyDescent="0.2">
      <c r="A285" s="12" t="s">
        <v>303</v>
      </c>
      <c r="B285" s="12" t="s">
        <v>1079</v>
      </c>
      <c r="C285" s="12" t="s">
        <v>1080</v>
      </c>
      <c r="D285" s="100">
        <v>0</v>
      </c>
      <c r="E285" s="100">
        <v>0</v>
      </c>
      <c r="F285" s="100">
        <v>56624379</v>
      </c>
      <c r="G285" s="100">
        <v>56624379</v>
      </c>
      <c r="H285" s="101">
        <v>0</v>
      </c>
      <c r="I285" s="100">
        <v>0</v>
      </c>
      <c r="J285" s="96">
        <v>0</v>
      </c>
      <c r="K285" t="str">
        <f t="shared" si="8"/>
        <v/>
      </c>
      <c r="L285" s="102">
        <f t="shared" si="9"/>
        <v>0</v>
      </c>
    </row>
    <row r="286" spans="1:12" x14ac:dyDescent="0.2">
      <c r="A286" s="12" t="s">
        <v>304</v>
      </c>
      <c r="B286" s="12" t="s">
        <v>1081</v>
      </c>
      <c r="C286" s="12" t="s">
        <v>872</v>
      </c>
      <c r="D286" s="100">
        <v>0</v>
      </c>
      <c r="E286" s="100">
        <v>0</v>
      </c>
      <c r="F286" s="100">
        <v>50426139</v>
      </c>
      <c r="G286" s="100">
        <v>50426139</v>
      </c>
      <c r="H286" s="101">
        <v>0</v>
      </c>
      <c r="I286" s="100">
        <v>0</v>
      </c>
      <c r="J286" s="96">
        <v>0</v>
      </c>
      <c r="K286" t="str">
        <f t="shared" si="8"/>
        <v/>
      </c>
      <c r="L286" s="102">
        <f t="shared" si="9"/>
        <v>0</v>
      </c>
    </row>
    <row r="287" spans="1:12" x14ac:dyDescent="0.2">
      <c r="A287" s="12" t="s">
        <v>305</v>
      </c>
      <c r="B287" s="12" t="s">
        <v>1082</v>
      </c>
      <c r="C287" s="12" t="s">
        <v>1083</v>
      </c>
      <c r="D287" s="100">
        <v>0</v>
      </c>
      <c r="E287" s="100">
        <v>0</v>
      </c>
      <c r="F287" s="100">
        <v>50426140</v>
      </c>
      <c r="G287" s="100">
        <v>50426140</v>
      </c>
      <c r="H287" s="101">
        <v>0</v>
      </c>
      <c r="I287" s="100">
        <v>0</v>
      </c>
      <c r="J287" s="96">
        <v>0</v>
      </c>
      <c r="K287" t="str">
        <f t="shared" si="8"/>
        <v/>
      </c>
      <c r="L287" s="102">
        <f t="shared" si="9"/>
        <v>0</v>
      </c>
    </row>
    <row r="288" spans="1:12" x14ac:dyDescent="0.2">
      <c r="A288" s="12" t="s">
        <v>306</v>
      </c>
      <c r="B288" s="12" t="s">
        <v>1084</v>
      </c>
      <c r="C288" s="12" t="s">
        <v>1085</v>
      </c>
      <c r="D288" s="100">
        <v>0</v>
      </c>
      <c r="E288" s="100">
        <v>0</v>
      </c>
      <c r="F288" s="100">
        <v>56624379</v>
      </c>
      <c r="G288" s="100">
        <v>56624379</v>
      </c>
      <c r="H288" s="101">
        <v>0</v>
      </c>
      <c r="I288" s="100">
        <v>0</v>
      </c>
      <c r="J288" s="96">
        <v>0</v>
      </c>
      <c r="K288" t="str">
        <f t="shared" si="8"/>
        <v/>
      </c>
      <c r="L288" s="102">
        <f t="shared" si="9"/>
        <v>0</v>
      </c>
    </row>
    <row r="289" spans="1:12" x14ac:dyDescent="0.2">
      <c r="A289" s="12" t="s">
        <v>307</v>
      </c>
      <c r="B289" s="12" t="s">
        <v>1086</v>
      </c>
      <c r="C289" s="12" t="s">
        <v>1087</v>
      </c>
      <c r="D289" s="100">
        <v>0</v>
      </c>
      <c r="E289" s="100">
        <v>0</v>
      </c>
      <c r="F289" s="100">
        <v>56624379</v>
      </c>
      <c r="G289" s="100">
        <v>56624379</v>
      </c>
      <c r="H289" s="101">
        <v>0</v>
      </c>
      <c r="I289" s="100">
        <v>0</v>
      </c>
      <c r="J289" s="96">
        <v>0</v>
      </c>
      <c r="K289" t="str">
        <f t="shared" si="8"/>
        <v/>
      </c>
      <c r="L289" s="102">
        <f t="shared" si="9"/>
        <v>0</v>
      </c>
    </row>
    <row r="290" spans="1:12" x14ac:dyDescent="0.2">
      <c r="A290" s="12" t="s">
        <v>309</v>
      </c>
      <c r="B290" s="12" t="s">
        <v>1088</v>
      </c>
      <c r="C290" s="12" t="s">
        <v>1089</v>
      </c>
      <c r="D290" s="100">
        <v>0</v>
      </c>
      <c r="E290" s="100">
        <v>0</v>
      </c>
      <c r="F290" s="100">
        <v>50426139</v>
      </c>
      <c r="G290" s="100">
        <v>50426139</v>
      </c>
      <c r="H290" s="101">
        <v>0</v>
      </c>
      <c r="I290" s="100">
        <v>0</v>
      </c>
      <c r="J290" s="96">
        <v>0</v>
      </c>
      <c r="K290" t="str">
        <f t="shared" si="8"/>
        <v/>
      </c>
      <c r="L290" s="102">
        <f t="shared" si="9"/>
        <v>0</v>
      </c>
    </row>
    <row r="291" spans="1:12" x14ac:dyDescent="0.2">
      <c r="A291" s="12" t="s">
        <v>310</v>
      </c>
      <c r="B291" s="12" t="s">
        <v>1090</v>
      </c>
      <c r="C291" s="12" t="s">
        <v>1091</v>
      </c>
      <c r="D291" s="100">
        <v>0</v>
      </c>
      <c r="E291" s="100">
        <v>0</v>
      </c>
      <c r="F291" s="100">
        <v>56624379</v>
      </c>
      <c r="G291" s="100">
        <v>52535742</v>
      </c>
      <c r="H291" s="101">
        <v>4088637</v>
      </c>
      <c r="I291" s="100">
        <v>0</v>
      </c>
      <c r="J291" s="96">
        <v>0</v>
      </c>
      <c r="K291" t="str">
        <f t="shared" si="8"/>
        <v/>
      </c>
      <c r="L291" s="102">
        <f t="shared" si="9"/>
        <v>4088637</v>
      </c>
    </row>
    <row r="292" spans="1:12" x14ac:dyDescent="0.2">
      <c r="A292" s="12" t="s">
        <v>311</v>
      </c>
      <c r="B292" s="12" t="s">
        <v>1092</v>
      </c>
      <c r="C292" s="12" t="s">
        <v>1534</v>
      </c>
      <c r="D292" s="100">
        <v>0</v>
      </c>
      <c r="E292" s="100">
        <v>0</v>
      </c>
      <c r="F292" s="100">
        <v>56624379</v>
      </c>
      <c r="G292" s="100">
        <v>56624379</v>
      </c>
      <c r="H292" s="101">
        <v>0</v>
      </c>
      <c r="I292" s="100">
        <v>0</v>
      </c>
      <c r="J292" s="96">
        <v>0</v>
      </c>
      <c r="K292" t="str">
        <f t="shared" si="8"/>
        <v/>
      </c>
      <c r="L292" s="102">
        <f t="shared" si="9"/>
        <v>0</v>
      </c>
    </row>
    <row r="293" spans="1:12" x14ac:dyDescent="0.2">
      <c r="A293" s="12" t="s">
        <v>312</v>
      </c>
      <c r="B293" s="12" t="s">
        <v>1093</v>
      </c>
      <c r="C293" s="12" t="s">
        <v>1094</v>
      </c>
      <c r="D293" s="100">
        <v>0</v>
      </c>
      <c r="E293" s="100">
        <v>0</v>
      </c>
      <c r="F293" s="100">
        <v>50426139</v>
      </c>
      <c r="G293" s="100">
        <v>46785054</v>
      </c>
      <c r="H293" s="101">
        <v>3641085</v>
      </c>
      <c r="I293" s="100">
        <v>0</v>
      </c>
      <c r="J293" s="96">
        <v>0</v>
      </c>
      <c r="K293" t="str">
        <f t="shared" si="8"/>
        <v/>
      </c>
      <c r="L293" s="102">
        <f t="shared" si="9"/>
        <v>3641085</v>
      </c>
    </row>
    <row r="294" spans="1:12" x14ac:dyDescent="0.2">
      <c r="A294" s="12" t="s">
        <v>313</v>
      </c>
      <c r="B294" s="12" t="s">
        <v>1095</v>
      </c>
      <c r="C294" s="12" t="s">
        <v>1561</v>
      </c>
      <c r="D294" s="100">
        <v>0</v>
      </c>
      <c r="E294" s="100">
        <v>0</v>
      </c>
      <c r="F294" s="100">
        <v>59528850</v>
      </c>
      <c r="G294" s="100">
        <v>59528850</v>
      </c>
      <c r="H294" s="101">
        <v>0</v>
      </c>
      <c r="I294" s="100">
        <v>0</v>
      </c>
      <c r="J294" s="96">
        <v>0</v>
      </c>
      <c r="K294" t="str">
        <f t="shared" si="8"/>
        <v/>
      </c>
      <c r="L294" s="102">
        <f t="shared" si="9"/>
        <v>0</v>
      </c>
    </row>
    <row r="295" spans="1:12" x14ac:dyDescent="0.2">
      <c r="A295" s="12" t="s">
        <v>315</v>
      </c>
      <c r="B295" s="12" t="s">
        <v>1096</v>
      </c>
      <c r="C295" s="12" t="s">
        <v>1097</v>
      </c>
      <c r="D295" s="100">
        <v>0</v>
      </c>
      <c r="E295" s="100">
        <v>0</v>
      </c>
      <c r="F295" s="100">
        <v>56624379</v>
      </c>
      <c r="G295" s="100">
        <v>62757334</v>
      </c>
      <c r="H295" s="101">
        <v>0</v>
      </c>
      <c r="I295" s="100">
        <v>6132955</v>
      </c>
      <c r="J295" s="96">
        <v>-6132955</v>
      </c>
      <c r="K295">
        <f t="shared" si="8"/>
        <v>-6132955</v>
      </c>
      <c r="L295" s="102">
        <f t="shared" si="9"/>
        <v>0</v>
      </c>
    </row>
    <row r="296" spans="1:12" x14ac:dyDescent="0.2">
      <c r="A296" s="12" t="s">
        <v>316</v>
      </c>
      <c r="B296" s="12" t="s">
        <v>1098</v>
      </c>
      <c r="C296" s="12" t="s">
        <v>1099</v>
      </c>
      <c r="D296" s="100">
        <v>0</v>
      </c>
      <c r="E296" s="100">
        <v>0</v>
      </c>
      <c r="F296" s="100">
        <v>50426139</v>
      </c>
      <c r="G296" s="100">
        <v>50426139</v>
      </c>
      <c r="H296" s="101">
        <v>0</v>
      </c>
      <c r="I296" s="100">
        <v>0</v>
      </c>
      <c r="J296" s="96">
        <v>0</v>
      </c>
      <c r="K296" t="str">
        <f t="shared" si="8"/>
        <v/>
      </c>
      <c r="L296" s="102">
        <f t="shared" si="9"/>
        <v>0</v>
      </c>
    </row>
    <row r="297" spans="1:12" x14ac:dyDescent="0.2">
      <c r="A297" s="12" t="s">
        <v>317</v>
      </c>
      <c r="B297" s="12" t="s">
        <v>1100</v>
      </c>
      <c r="C297" s="12" t="s">
        <v>1101</v>
      </c>
      <c r="D297" s="100">
        <v>0</v>
      </c>
      <c r="E297" s="100">
        <v>0</v>
      </c>
      <c r="F297" s="100">
        <v>50426139</v>
      </c>
      <c r="G297" s="100">
        <v>50426139</v>
      </c>
      <c r="H297" s="101">
        <v>0</v>
      </c>
      <c r="I297" s="100">
        <v>0</v>
      </c>
      <c r="J297" s="96">
        <v>0</v>
      </c>
      <c r="K297" t="str">
        <f t="shared" si="8"/>
        <v/>
      </c>
      <c r="L297" s="102">
        <f t="shared" si="9"/>
        <v>0</v>
      </c>
    </row>
    <row r="298" spans="1:12" x14ac:dyDescent="0.2">
      <c r="A298" s="12" t="s">
        <v>318</v>
      </c>
      <c r="B298" s="12" t="s">
        <v>1102</v>
      </c>
      <c r="C298" s="12" t="s">
        <v>1103</v>
      </c>
      <c r="D298" s="100">
        <v>0</v>
      </c>
      <c r="E298" s="100">
        <v>0</v>
      </c>
      <c r="F298" s="100">
        <v>56624379</v>
      </c>
      <c r="G298" s="100">
        <v>56624379</v>
      </c>
      <c r="H298" s="101">
        <v>0</v>
      </c>
      <c r="I298" s="100">
        <v>0</v>
      </c>
      <c r="J298" s="96">
        <v>0</v>
      </c>
      <c r="K298" t="str">
        <f t="shared" si="8"/>
        <v/>
      </c>
      <c r="L298" s="102">
        <f t="shared" si="9"/>
        <v>0</v>
      </c>
    </row>
    <row r="299" spans="1:12" x14ac:dyDescent="0.2">
      <c r="A299" s="12" t="s">
        <v>321</v>
      </c>
      <c r="B299" s="12" t="s">
        <v>1104</v>
      </c>
      <c r="C299" s="12" t="s">
        <v>1105</v>
      </c>
      <c r="D299" s="100">
        <v>0</v>
      </c>
      <c r="E299" s="100">
        <v>0</v>
      </c>
      <c r="F299" s="100">
        <v>50426139</v>
      </c>
      <c r="G299" s="100">
        <v>50426139</v>
      </c>
      <c r="H299" s="101">
        <v>0</v>
      </c>
      <c r="I299" s="100">
        <v>0</v>
      </c>
      <c r="J299" s="96">
        <v>0</v>
      </c>
      <c r="K299" t="str">
        <f t="shared" si="8"/>
        <v/>
      </c>
      <c r="L299" s="102">
        <f t="shared" si="9"/>
        <v>0</v>
      </c>
    </row>
    <row r="300" spans="1:12" x14ac:dyDescent="0.2">
      <c r="A300" s="12" t="s">
        <v>322</v>
      </c>
      <c r="B300" s="12" t="s">
        <v>1106</v>
      </c>
      <c r="C300" s="12" t="s">
        <v>1107</v>
      </c>
      <c r="D300" s="100">
        <v>0</v>
      </c>
      <c r="E300" s="100">
        <v>0</v>
      </c>
      <c r="F300" s="100">
        <v>56624379</v>
      </c>
      <c r="G300" s="100">
        <v>62757337</v>
      </c>
      <c r="H300" s="101">
        <v>0</v>
      </c>
      <c r="I300" s="100">
        <v>6132958</v>
      </c>
      <c r="J300" s="96">
        <v>-6132958</v>
      </c>
      <c r="K300">
        <f t="shared" si="8"/>
        <v>-6132958</v>
      </c>
      <c r="L300" s="102">
        <f t="shared" si="9"/>
        <v>0</v>
      </c>
    </row>
    <row r="301" spans="1:12" x14ac:dyDescent="0.2">
      <c r="A301" s="12" t="s">
        <v>324</v>
      </c>
      <c r="B301" s="12" t="s">
        <v>1108</v>
      </c>
      <c r="C301" s="12" t="s">
        <v>1109</v>
      </c>
      <c r="D301" s="100">
        <v>0</v>
      </c>
      <c r="E301" s="100">
        <v>0</v>
      </c>
      <c r="F301" s="100">
        <v>50426139</v>
      </c>
      <c r="G301" s="100">
        <v>44969514</v>
      </c>
      <c r="H301" s="101">
        <v>5456625</v>
      </c>
      <c r="I301" s="100">
        <v>0</v>
      </c>
      <c r="J301" s="96">
        <v>0</v>
      </c>
      <c r="K301" t="str">
        <f t="shared" si="8"/>
        <v/>
      </c>
      <c r="L301" s="102">
        <f t="shared" si="9"/>
        <v>5456625</v>
      </c>
    </row>
    <row r="302" spans="1:12" x14ac:dyDescent="0.2">
      <c r="A302" s="12" t="s">
        <v>325</v>
      </c>
      <c r="B302" s="12" t="s">
        <v>1110</v>
      </c>
      <c r="C302" s="12" t="s">
        <v>1111</v>
      </c>
      <c r="D302" s="100">
        <v>0</v>
      </c>
      <c r="E302" s="100">
        <v>0</v>
      </c>
      <c r="F302" s="100">
        <v>50426139</v>
      </c>
      <c r="G302" s="100">
        <v>50426139</v>
      </c>
      <c r="H302" s="101">
        <v>0</v>
      </c>
      <c r="I302" s="100">
        <v>0</v>
      </c>
      <c r="J302" s="96">
        <v>0</v>
      </c>
      <c r="K302" t="str">
        <f t="shared" si="8"/>
        <v/>
      </c>
      <c r="L302" s="102">
        <f t="shared" si="9"/>
        <v>0</v>
      </c>
    </row>
    <row r="303" spans="1:12" x14ac:dyDescent="0.2">
      <c r="A303" s="12" t="s">
        <v>326</v>
      </c>
      <c r="B303" s="12" t="s">
        <v>1112</v>
      </c>
      <c r="C303" s="12" t="s">
        <v>1113</v>
      </c>
      <c r="D303" s="100">
        <v>0</v>
      </c>
      <c r="E303" s="100">
        <v>0</v>
      </c>
      <c r="F303" s="100">
        <v>56624379</v>
      </c>
      <c r="G303" s="100">
        <v>56624379</v>
      </c>
      <c r="H303" s="101">
        <v>0</v>
      </c>
      <c r="I303" s="100">
        <v>0</v>
      </c>
      <c r="J303" s="96">
        <v>0</v>
      </c>
      <c r="K303" t="str">
        <f t="shared" si="8"/>
        <v/>
      </c>
      <c r="L303" s="102">
        <f t="shared" si="9"/>
        <v>0</v>
      </c>
    </row>
    <row r="304" spans="1:12" x14ac:dyDescent="0.2">
      <c r="A304" s="12" t="s">
        <v>327</v>
      </c>
      <c r="B304" s="12" t="s">
        <v>1114</v>
      </c>
      <c r="C304" s="12" t="s">
        <v>1115</v>
      </c>
      <c r="D304" s="100">
        <v>0</v>
      </c>
      <c r="E304" s="100">
        <v>0</v>
      </c>
      <c r="F304" s="100">
        <v>56624379</v>
      </c>
      <c r="G304" s="100">
        <v>56624379</v>
      </c>
      <c r="H304" s="101">
        <v>0</v>
      </c>
      <c r="I304" s="100">
        <v>0</v>
      </c>
      <c r="J304" s="96">
        <v>0</v>
      </c>
      <c r="K304" t="str">
        <f t="shared" si="8"/>
        <v/>
      </c>
      <c r="L304" s="102">
        <f t="shared" si="9"/>
        <v>0</v>
      </c>
    </row>
    <row r="305" spans="1:12" x14ac:dyDescent="0.2">
      <c r="A305" s="12" t="s">
        <v>328</v>
      </c>
      <c r="B305" s="12" t="s">
        <v>1116</v>
      </c>
      <c r="C305" s="12" t="s">
        <v>1117</v>
      </c>
      <c r="D305" s="100">
        <v>0</v>
      </c>
      <c r="E305" s="100">
        <v>0</v>
      </c>
      <c r="F305" s="100">
        <v>50426139</v>
      </c>
      <c r="G305" s="100">
        <v>44964512</v>
      </c>
      <c r="H305" s="101">
        <v>5461627</v>
      </c>
      <c r="I305" s="100">
        <v>0</v>
      </c>
      <c r="J305" s="96">
        <v>0</v>
      </c>
      <c r="K305" t="str">
        <f t="shared" si="8"/>
        <v/>
      </c>
      <c r="L305" s="102">
        <f t="shared" si="9"/>
        <v>5461627</v>
      </c>
    </row>
    <row r="306" spans="1:12" x14ac:dyDescent="0.2">
      <c r="A306" s="12" t="s">
        <v>330</v>
      </c>
      <c r="B306" s="12" t="s">
        <v>1118</v>
      </c>
      <c r="C306" s="12" t="s">
        <v>1119</v>
      </c>
      <c r="D306" s="100">
        <v>0</v>
      </c>
      <c r="E306" s="100">
        <v>0</v>
      </c>
      <c r="F306" s="100">
        <v>56624379</v>
      </c>
      <c r="G306" s="100">
        <v>56624379</v>
      </c>
      <c r="H306" s="101">
        <v>0</v>
      </c>
      <c r="I306" s="100">
        <v>0</v>
      </c>
      <c r="J306" s="96">
        <v>0</v>
      </c>
      <c r="K306" t="str">
        <f t="shared" si="8"/>
        <v/>
      </c>
      <c r="L306" s="102">
        <f t="shared" si="9"/>
        <v>0</v>
      </c>
    </row>
    <row r="307" spans="1:12" x14ac:dyDescent="0.2">
      <c r="A307" s="12" t="s">
        <v>333</v>
      </c>
      <c r="B307" s="12" t="s">
        <v>1120</v>
      </c>
      <c r="C307" s="12" t="s">
        <v>544</v>
      </c>
      <c r="D307" s="100">
        <v>0</v>
      </c>
      <c r="E307" s="100">
        <v>0</v>
      </c>
      <c r="F307" s="100">
        <v>50426139</v>
      </c>
      <c r="G307" s="100">
        <v>50426139</v>
      </c>
      <c r="H307" s="101">
        <v>0</v>
      </c>
      <c r="I307" s="100">
        <v>0</v>
      </c>
      <c r="J307" s="96">
        <v>0</v>
      </c>
      <c r="K307" t="str">
        <f t="shared" si="8"/>
        <v/>
      </c>
      <c r="L307" s="102">
        <f t="shared" si="9"/>
        <v>0</v>
      </c>
    </row>
    <row r="308" spans="1:12" x14ac:dyDescent="0.2">
      <c r="A308" s="12" t="s">
        <v>334</v>
      </c>
      <c r="B308" s="12" t="s">
        <v>1121</v>
      </c>
      <c r="C308" s="12" t="s">
        <v>1122</v>
      </c>
      <c r="D308" s="100">
        <v>0</v>
      </c>
      <c r="E308" s="100">
        <v>0</v>
      </c>
      <c r="F308" s="100">
        <v>56624379</v>
      </c>
      <c r="G308" s="100">
        <v>56624379</v>
      </c>
      <c r="H308" s="101">
        <v>0</v>
      </c>
      <c r="I308" s="100">
        <v>0</v>
      </c>
      <c r="J308" s="96">
        <v>0</v>
      </c>
      <c r="K308" t="str">
        <f t="shared" si="8"/>
        <v/>
      </c>
      <c r="L308" s="102">
        <f t="shared" si="9"/>
        <v>0</v>
      </c>
    </row>
    <row r="309" spans="1:12" x14ac:dyDescent="0.2">
      <c r="A309" s="12" t="s">
        <v>335</v>
      </c>
      <c r="B309" s="12" t="s">
        <v>1123</v>
      </c>
      <c r="C309" s="12" t="s">
        <v>1124</v>
      </c>
      <c r="D309" s="100">
        <v>0</v>
      </c>
      <c r="E309" s="100">
        <v>0</v>
      </c>
      <c r="F309" s="100">
        <v>56624379</v>
      </c>
      <c r="G309" s="100">
        <v>56624379</v>
      </c>
      <c r="H309" s="101">
        <v>0</v>
      </c>
      <c r="I309" s="100">
        <v>0</v>
      </c>
      <c r="J309" s="96">
        <v>0</v>
      </c>
      <c r="K309" t="str">
        <f t="shared" si="8"/>
        <v/>
      </c>
      <c r="L309" s="102">
        <f t="shared" si="9"/>
        <v>0</v>
      </c>
    </row>
    <row r="310" spans="1:12" x14ac:dyDescent="0.2">
      <c r="A310" s="12" t="s">
        <v>339</v>
      </c>
      <c r="B310" s="12" t="s">
        <v>1125</v>
      </c>
      <c r="C310" s="12" t="s">
        <v>1126</v>
      </c>
      <c r="D310" s="100">
        <v>0</v>
      </c>
      <c r="E310" s="100">
        <v>0</v>
      </c>
      <c r="F310" s="100">
        <v>56624379</v>
      </c>
      <c r="G310" s="100">
        <v>56624110</v>
      </c>
      <c r="H310" s="101">
        <v>269</v>
      </c>
      <c r="I310" s="100">
        <v>0</v>
      </c>
      <c r="J310" s="96">
        <v>0</v>
      </c>
      <c r="K310" t="str">
        <f t="shared" si="8"/>
        <v/>
      </c>
      <c r="L310" s="102">
        <f t="shared" si="9"/>
        <v>269</v>
      </c>
    </row>
    <row r="311" spans="1:12" x14ac:dyDescent="0.2">
      <c r="A311" s="12" t="s">
        <v>340</v>
      </c>
      <c r="B311" s="12" t="s">
        <v>1127</v>
      </c>
      <c r="C311" s="12" t="s">
        <v>992</v>
      </c>
      <c r="D311" s="100">
        <v>0</v>
      </c>
      <c r="E311" s="100">
        <v>0</v>
      </c>
      <c r="F311" s="100">
        <v>56624379</v>
      </c>
      <c r="G311" s="100">
        <v>56624379</v>
      </c>
      <c r="H311" s="101">
        <v>0</v>
      </c>
      <c r="I311" s="100">
        <v>0</v>
      </c>
      <c r="J311" s="96">
        <v>0</v>
      </c>
      <c r="K311" t="str">
        <f t="shared" si="8"/>
        <v/>
      </c>
      <c r="L311" s="102">
        <f t="shared" si="9"/>
        <v>0</v>
      </c>
    </row>
    <row r="312" spans="1:12" x14ac:dyDescent="0.2">
      <c r="A312" s="12" t="s">
        <v>341</v>
      </c>
      <c r="B312" s="12" t="s">
        <v>1128</v>
      </c>
      <c r="C312" s="12" t="s">
        <v>1129</v>
      </c>
      <c r="D312" s="100">
        <v>0</v>
      </c>
      <c r="E312" s="100">
        <v>0</v>
      </c>
      <c r="F312" s="100">
        <v>50426139</v>
      </c>
      <c r="G312" s="100">
        <v>48605597</v>
      </c>
      <c r="H312" s="101">
        <v>1820542</v>
      </c>
      <c r="I312" s="100">
        <v>0</v>
      </c>
      <c r="J312" s="96">
        <v>0</v>
      </c>
      <c r="K312" t="str">
        <f t="shared" si="8"/>
        <v/>
      </c>
      <c r="L312" s="102">
        <f t="shared" si="9"/>
        <v>1820542</v>
      </c>
    </row>
    <row r="313" spans="1:12" x14ac:dyDescent="0.2">
      <c r="A313" s="12" t="s">
        <v>349</v>
      </c>
      <c r="B313" s="12" t="s">
        <v>1130</v>
      </c>
      <c r="C313" s="12" t="s">
        <v>1131</v>
      </c>
      <c r="D313" s="100">
        <v>0</v>
      </c>
      <c r="E313" s="100">
        <v>0</v>
      </c>
      <c r="F313" s="100">
        <v>65924355</v>
      </c>
      <c r="G313" s="100">
        <v>65924355</v>
      </c>
      <c r="H313" s="101">
        <v>0</v>
      </c>
      <c r="I313" s="100">
        <v>0</v>
      </c>
      <c r="J313" s="96">
        <v>0</v>
      </c>
      <c r="K313" t="str">
        <f t="shared" si="8"/>
        <v/>
      </c>
      <c r="L313" s="102">
        <f t="shared" si="9"/>
        <v>0</v>
      </c>
    </row>
    <row r="314" spans="1:12" x14ac:dyDescent="0.2">
      <c r="A314" s="12" t="s">
        <v>350</v>
      </c>
      <c r="B314" s="12" t="s">
        <v>1132</v>
      </c>
      <c r="C314" s="12" t="s">
        <v>1133</v>
      </c>
      <c r="D314" s="100">
        <v>0</v>
      </c>
      <c r="E314" s="100">
        <v>0</v>
      </c>
      <c r="F314" s="100">
        <v>65924355</v>
      </c>
      <c r="G314" s="100">
        <v>65924355</v>
      </c>
      <c r="H314" s="101">
        <v>0</v>
      </c>
      <c r="I314" s="100">
        <v>0</v>
      </c>
      <c r="J314" s="96">
        <v>0</v>
      </c>
      <c r="K314" t="str">
        <f t="shared" si="8"/>
        <v/>
      </c>
      <c r="L314" s="102">
        <f t="shared" si="9"/>
        <v>0</v>
      </c>
    </row>
    <row r="315" spans="1:12" x14ac:dyDescent="0.2">
      <c r="A315" s="12" t="s">
        <v>353</v>
      </c>
      <c r="B315" s="12" t="s">
        <v>1134</v>
      </c>
      <c r="C315" s="12" t="s">
        <v>1135</v>
      </c>
      <c r="D315" s="100">
        <v>0</v>
      </c>
      <c r="E315" s="100">
        <v>0</v>
      </c>
      <c r="F315" s="100">
        <v>65924355</v>
      </c>
      <c r="G315" s="100">
        <v>65924355</v>
      </c>
      <c r="H315" s="101">
        <v>0</v>
      </c>
      <c r="I315" s="100">
        <v>0</v>
      </c>
      <c r="J315" s="96">
        <v>0</v>
      </c>
      <c r="K315" t="str">
        <f t="shared" si="8"/>
        <v/>
      </c>
      <c r="L315" s="102">
        <f t="shared" si="9"/>
        <v>0</v>
      </c>
    </row>
    <row r="316" spans="1:12" x14ac:dyDescent="0.2">
      <c r="A316" s="12" t="s">
        <v>436</v>
      </c>
      <c r="B316" s="12" t="s">
        <v>1136</v>
      </c>
      <c r="C316" s="12" t="s">
        <v>1137</v>
      </c>
      <c r="D316" s="100">
        <v>0</v>
      </c>
      <c r="E316" s="100">
        <v>0</v>
      </c>
      <c r="F316" s="100">
        <v>58409101</v>
      </c>
      <c r="G316" s="100">
        <v>58409101</v>
      </c>
      <c r="H316" s="101">
        <v>0</v>
      </c>
      <c r="I316" s="100">
        <v>0</v>
      </c>
      <c r="J316" s="96">
        <v>0</v>
      </c>
      <c r="K316" t="str">
        <f t="shared" si="8"/>
        <v/>
      </c>
      <c r="L316" s="102">
        <f t="shared" si="9"/>
        <v>0</v>
      </c>
    </row>
    <row r="317" spans="1:12" x14ac:dyDescent="0.2">
      <c r="A317" s="12" t="s">
        <v>437</v>
      </c>
      <c r="B317" s="12" t="s">
        <v>1138</v>
      </c>
      <c r="C317" s="12" t="s">
        <v>902</v>
      </c>
      <c r="D317" s="100">
        <v>0</v>
      </c>
      <c r="E317" s="100">
        <v>0</v>
      </c>
      <c r="F317" s="100">
        <v>50426139</v>
      </c>
      <c r="G317" s="100">
        <v>50426139</v>
      </c>
      <c r="H317" s="101">
        <v>0</v>
      </c>
      <c r="I317" s="100">
        <v>0</v>
      </c>
      <c r="J317" s="96">
        <v>0</v>
      </c>
      <c r="K317" t="str">
        <f t="shared" si="8"/>
        <v/>
      </c>
      <c r="L317" s="102">
        <f t="shared" si="9"/>
        <v>0</v>
      </c>
    </row>
    <row r="318" spans="1:12" x14ac:dyDescent="0.2">
      <c r="A318" s="12" t="s">
        <v>438</v>
      </c>
      <c r="B318" s="12" t="s">
        <v>1139</v>
      </c>
      <c r="C318" s="12" t="s">
        <v>1140</v>
      </c>
      <c r="D318" s="100">
        <v>0</v>
      </c>
      <c r="E318" s="100">
        <v>0</v>
      </c>
      <c r="F318" s="100">
        <v>56624379</v>
      </c>
      <c r="G318" s="100">
        <v>52535742</v>
      </c>
      <c r="H318" s="101">
        <v>4088637</v>
      </c>
      <c r="I318" s="100">
        <v>0</v>
      </c>
      <c r="J318" s="96">
        <v>0</v>
      </c>
      <c r="K318" t="str">
        <f t="shared" si="8"/>
        <v/>
      </c>
      <c r="L318" s="102">
        <f t="shared" si="9"/>
        <v>4088637</v>
      </c>
    </row>
    <row r="319" spans="1:12" x14ac:dyDescent="0.2">
      <c r="A319" s="12" t="s">
        <v>439</v>
      </c>
      <c r="B319" s="12" t="s">
        <v>1141</v>
      </c>
      <c r="C319" s="12" t="s">
        <v>1142</v>
      </c>
      <c r="D319" s="100">
        <v>0</v>
      </c>
      <c r="E319" s="100">
        <v>0</v>
      </c>
      <c r="F319" s="100">
        <v>50426139</v>
      </c>
      <c r="G319" s="100">
        <v>50426139</v>
      </c>
      <c r="H319" s="101">
        <v>0</v>
      </c>
      <c r="I319" s="100">
        <v>0</v>
      </c>
      <c r="J319" s="96">
        <v>0</v>
      </c>
      <c r="K319" t="str">
        <f t="shared" si="8"/>
        <v/>
      </c>
      <c r="L319" s="102">
        <f t="shared" si="9"/>
        <v>0</v>
      </c>
    </row>
    <row r="320" spans="1:12" x14ac:dyDescent="0.2">
      <c r="A320" s="12" t="s">
        <v>440</v>
      </c>
      <c r="B320" s="12" t="s">
        <v>1143</v>
      </c>
      <c r="C320" s="12" t="s">
        <v>1535</v>
      </c>
      <c r="D320" s="100">
        <v>0</v>
      </c>
      <c r="E320" s="100">
        <v>0</v>
      </c>
      <c r="F320" s="100">
        <v>50426139</v>
      </c>
      <c r="G320" s="100">
        <v>50426139</v>
      </c>
      <c r="H320" s="101">
        <v>0</v>
      </c>
      <c r="I320" s="100">
        <v>0</v>
      </c>
      <c r="J320" s="96">
        <v>0</v>
      </c>
      <c r="K320" t="str">
        <f t="shared" si="8"/>
        <v/>
      </c>
      <c r="L320" s="102">
        <f t="shared" si="9"/>
        <v>0</v>
      </c>
    </row>
    <row r="321" spans="1:12" x14ac:dyDescent="0.2">
      <c r="A321" s="12" t="s">
        <v>441</v>
      </c>
      <c r="B321" s="12" t="s">
        <v>1144</v>
      </c>
      <c r="C321" s="12" t="s">
        <v>1536</v>
      </c>
      <c r="D321" s="100">
        <v>0</v>
      </c>
      <c r="E321" s="100">
        <v>0</v>
      </c>
      <c r="F321" s="100">
        <v>56624379</v>
      </c>
      <c r="G321" s="100">
        <v>56624379</v>
      </c>
      <c r="H321" s="101">
        <v>0</v>
      </c>
      <c r="I321" s="100">
        <v>0</v>
      </c>
      <c r="J321" s="96">
        <v>0</v>
      </c>
      <c r="K321" t="str">
        <f t="shared" si="8"/>
        <v/>
      </c>
      <c r="L321" s="102">
        <f t="shared" si="9"/>
        <v>0</v>
      </c>
    </row>
    <row r="322" spans="1:12" x14ac:dyDescent="0.2">
      <c r="A322" s="12" t="s">
        <v>443</v>
      </c>
      <c r="B322" s="12" t="s">
        <v>1145</v>
      </c>
      <c r="C322" s="12" t="s">
        <v>1146</v>
      </c>
      <c r="D322" s="100">
        <v>0</v>
      </c>
      <c r="E322" s="100">
        <v>0</v>
      </c>
      <c r="F322" s="100">
        <v>50426139</v>
      </c>
      <c r="G322" s="100">
        <v>50426140</v>
      </c>
      <c r="H322" s="101">
        <v>0</v>
      </c>
      <c r="I322" s="100">
        <v>1</v>
      </c>
      <c r="J322" s="96">
        <v>-1</v>
      </c>
      <c r="K322">
        <f t="shared" si="8"/>
        <v>-1</v>
      </c>
      <c r="L322" s="102">
        <f t="shared" si="9"/>
        <v>0</v>
      </c>
    </row>
    <row r="323" spans="1:12" x14ac:dyDescent="0.2">
      <c r="A323" s="12" t="s">
        <v>444</v>
      </c>
      <c r="B323" s="12" t="s">
        <v>1147</v>
      </c>
      <c r="C323" s="12" t="s">
        <v>1148</v>
      </c>
      <c r="D323" s="100">
        <v>0</v>
      </c>
      <c r="E323" s="100">
        <v>0</v>
      </c>
      <c r="F323" s="100">
        <v>50426139</v>
      </c>
      <c r="G323" s="100">
        <v>50426139</v>
      </c>
      <c r="H323" s="101">
        <v>0</v>
      </c>
      <c r="I323" s="100">
        <v>0</v>
      </c>
      <c r="J323" s="96">
        <v>0</v>
      </c>
      <c r="K323" t="str">
        <f t="shared" si="8"/>
        <v/>
      </c>
      <c r="L323" s="102">
        <f t="shared" si="9"/>
        <v>0</v>
      </c>
    </row>
    <row r="324" spans="1:12" x14ac:dyDescent="0.2">
      <c r="A324" s="12" t="s">
        <v>445</v>
      </c>
      <c r="B324" s="12" t="s">
        <v>1149</v>
      </c>
      <c r="C324" s="12" t="s">
        <v>1150</v>
      </c>
      <c r="D324" s="100">
        <v>0</v>
      </c>
      <c r="E324" s="100">
        <v>0</v>
      </c>
      <c r="F324" s="100">
        <v>56624379</v>
      </c>
      <c r="G324" s="100">
        <v>56624379</v>
      </c>
      <c r="H324" s="101">
        <v>0</v>
      </c>
      <c r="I324" s="100">
        <v>0</v>
      </c>
      <c r="J324" s="96">
        <v>0</v>
      </c>
      <c r="K324" t="str">
        <f t="shared" si="8"/>
        <v/>
      </c>
      <c r="L324" s="102">
        <f t="shared" si="9"/>
        <v>0</v>
      </c>
    </row>
    <row r="325" spans="1:12" x14ac:dyDescent="0.2">
      <c r="A325" s="12" t="s">
        <v>446</v>
      </c>
      <c r="B325" s="12" t="s">
        <v>1151</v>
      </c>
      <c r="C325" s="12" t="s">
        <v>1152</v>
      </c>
      <c r="D325" s="100">
        <v>0</v>
      </c>
      <c r="E325" s="100">
        <v>0</v>
      </c>
      <c r="F325" s="100">
        <v>56624379</v>
      </c>
      <c r="G325" s="100">
        <v>56624379</v>
      </c>
      <c r="H325" s="101">
        <v>0</v>
      </c>
      <c r="I325" s="100">
        <v>0</v>
      </c>
      <c r="J325" s="96">
        <v>0</v>
      </c>
      <c r="K325" t="str">
        <f t="shared" si="8"/>
        <v/>
      </c>
      <c r="L325" s="102">
        <f t="shared" si="9"/>
        <v>0</v>
      </c>
    </row>
    <row r="326" spans="1:12" x14ac:dyDescent="0.2">
      <c r="A326" s="12" t="s">
        <v>447</v>
      </c>
      <c r="B326" s="12" t="s">
        <v>1153</v>
      </c>
      <c r="C326" s="12" t="s">
        <v>1154</v>
      </c>
      <c r="D326" s="100">
        <v>0</v>
      </c>
      <c r="E326" s="100">
        <v>0</v>
      </c>
      <c r="F326" s="100">
        <v>50426139</v>
      </c>
      <c r="G326" s="100">
        <v>48605597</v>
      </c>
      <c r="H326" s="101">
        <v>1820542</v>
      </c>
      <c r="I326" s="100">
        <v>0</v>
      </c>
      <c r="J326" s="96">
        <v>0</v>
      </c>
      <c r="K326" t="str">
        <f t="shared" si="8"/>
        <v/>
      </c>
      <c r="L326" s="102">
        <f t="shared" si="9"/>
        <v>1820542</v>
      </c>
    </row>
    <row r="327" spans="1:12" x14ac:dyDescent="0.2">
      <c r="A327" s="12" t="s">
        <v>448</v>
      </c>
      <c r="B327" s="12" t="s">
        <v>1155</v>
      </c>
      <c r="C327" s="12" t="s">
        <v>1562</v>
      </c>
      <c r="D327" s="100">
        <v>0</v>
      </c>
      <c r="E327" s="100">
        <v>0</v>
      </c>
      <c r="F327" s="100">
        <v>50426139</v>
      </c>
      <c r="G327" s="100">
        <v>55887772</v>
      </c>
      <c r="H327" s="101">
        <v>0</v>
      </c>
      <c r="I327" s="100">
        <v>5461633</v>
      </c>
      <c r="J327" s="96">
        <v>-5461633</v>
      </c>
      <c r="K327">
        <f t="shared" si="8"/>
        <v>-5461633</v>
      </c>
      <c r="L327" s="102">
        <f t="shared" si="9"/>
        <v>0</v>
      </c>
    </row>
    <row r="328" spans="1:12" x14ac:dyDescent="0.2">
      <c r="A328" s="12" t="s">
        <v>449</v>
      </c>
      <c r="B328" s="12" t="s">
        <v>1156</v>
      </c>
      <c r="C328" s="12" t="s">
        <v>1157</v>
      </c>
      <c r="D328" s="100">
        <v>0</v>
      </c>
      <c r="E328" s="100">
        <v>0</v>
      </c>
      <c r="F328" s="100">
        <v>56624379</v>
      </c>
      <c r="G328" s="100">
        <v>56624379</v>
      </c>
      <c r="H328" s="101">
        <v>0</v>
      </c>
      <c r="I328" s="100">
        <v>0</v>
      </c>
      <c r="J328" s="96">
        <v>0</v>
      </c>
      <c r="K328" t="str">
        <f t="shared" si="8"/>
        <v/>
      </c>
      <c r="L328" s="102">
        <f t="shared" si="9"/>
        <v>0</v>
      </c>
    </row>
    <row r="329" spans="1:12" x14ac:dyDescent="0.2">
      <c r="A329" s="12" t="s">
        <v>451</v>
      </c>
      <c r="B329" s="12" t="s">
        <v>1158</v>
      </c>
      <c r="C329" s="12" t="s">
        <v>1159</v>
      </c>
      <c r="D329" s="100">
        <v>0</v>
      </c>
      <c r="E329" s="100">
        <v>0</v>
      </c>
      <c r="F329" s="100">
        <v>50426139</v>
      </c>
      <c r="G329" s="100">
        <v>50426139</v>
      </c>
      <c r="H329" s="101">
        <v>0</v>
      </c>
      <c r="I329" s="100">
        <v>0</v>
      </c>
      <c r="J329" s="96">
        <v>0</v>
      </c>
      <c r="K329" t="str">
        <f t="shared" ref="K329:K392" si="10">IF(J329=0,"",J329)</f>
        <v/>
      </c>
      <c r="L329" s="102">
        <f t="shared" ref="L329:L392" si="11">VALUE(H329)</f>
        <v>0</v>
      </c>
    </row>
    <row r="330" spans="1:12" x14ac:dyDescent="0.2">
      <c r="A330" s="12" t="s">
        <v>452</v>
      </c>
      <c r="B330" s="12" t="s">
        <v>1160</v>
      </c>
      <c r="C330" s="12" t="s">
        <v>1161</v>
      </c>
      <c r="D330" s="100">
        <v>0</v>
      </c>
      <c r="E330" s="100">
        <v>0</v>
      </c>
      <c r="F330" s="100">
        <v>50426139</v>
      </c>
      <c r="G330" s="100">
        <v>46785054</v>
      </c>
      <c r="H330" s="101">
        <v>3641085</v>
      </c>
      <c r="I330" s="100">
        <v>0</v>
      </c>
      <c r="J330" s="96">
        <v>0</v>
      </c>
      <c r="K330" t="str">
        <f t="shared" si="10"/>
        <v/>
      </c>
      <c r="L330" s="102">
        <f t="shared" si="11"/>
        <v>3641085</v>
      </c>
    </row>
    <row r="331" spans="1:12" x14ac:dyDescent="0.2">
      <c r="A331" s="12" t="s">
        <v>454</v>
      </c>
      <c r="B331" s="12" t="s">
        <v>1162</v>
      </c>
      <c r="C331" s="12" t="s">
        <v>1537</v>
      </c>
      <c r="D331" s="100">
        <v>0</v>
      </c>
      <c r="E331" s="100">
        <v>0</v>
      </c>
      <c r="F331" s="100">
        <v>56624379</v>
      </c>
      <c r="G331" s="100">
        <v>56624379</v>
      </c>
      <c r="H331" s="101">
        <v>0</v>
      </c>
      <c r="I331" s="100">
        <v>0</v>
      </c>
      <c r="J331" s="96">
        <v>0</v>
      </c>
      <c r="K331" t="str">
        <f t="shared" si="10"/>
        <v/>
      </c>
      <c r="L331" s="102">
        <f t="shared" si="11"/>
        <v>0</v>
      </c>
    </row>
    <row r="332" spans="1:12" x14ac:dyDescent="0.2">
      <c r="A332" s="12" t="s">
        <v>455</v>
      </c>
      <c r="B332" s="12" t="s">
        <v>1163</v>
      </c>
      <c r="C332" s="12" t="s">
        <v>1164</v>
      </c>
      <c r="D332" s="100">
        <v>0</v>
      </c>
      <c r="E332" s="100">
        <v>0</v>
      </c>
      <c r="F332" s="100">
        <v>50426139</v>
      </c>
      <c r="G332" s="100">
        <v>50426139</v>
      </c>
      <c r="H332" s="101">
        <v>0</v>
      </c>
      <c r="I332" s="100">
        <v>0</v>
      </c>
      <c r="J332" s="96">
        <v>0</v>
      </c>
      <c r="K332" t="str">
        <f t="shared" si="10"/>
        <v/>
      </c>
      <c r="L332" s="102">
        <f t="shared" si="11"/>
        <v>0</v>
      </c>
    </row>
    <row r="333" spans="1:12" x14ac:dyDescent="0.2">
      <c r="A333" s="12" t="s">
        <v>456</v>
      </c>
      <c r="B333" s="12" t="s">
        <v>1165</v>
      </c>
      <c r="C333" s="12" t="s">
        <v>1166</v>
      </c>
      <c r="D333" s="100">
        <v>0</v>
      </c>
      <c r="E333" s="100">
        <v>0</v>
      </c>
      <c r="F333" s="100">
        <v>50426139</v>
      </c>
      <c r="G333" s="100">
        <v>50426139</v>
      </c>
      <c r="H333" s="101">
        <v>0</v>
      </c>
      <c r="I333" s="100">
        <v>0</v>
      </c>
      <c r="J333" s="96">
        <v>0</v>
      </c>
      <c r="K333" t="str">
        <f t="shared" si="10"/>
        <v/>
      </c>
      <c r="L333" s="102">
        <f t="shared" si="11"/>
        <v>0</v>
      </c>
    </row>
    <row r="334" spans="1:12" x14ac:dyDescent="0.2">
      <c r="A334" s="12" t="s">
        <v>457</v>
      </c>
      <c r="B334" s="12" t="s">
        <v>1167</v>
      </c>
      <c r="C334" s="12" t="s">
        <v>1168</v>
      </c>
      <c r="D334" s="100">
        <v>0</v>
      </c>
      <c r="E334" s="100">
        <v>0</v>
      </c>
      <c r="F334" s="100">
        <v>56624379</v>
      </c>
      <c r="G334" s="100">
        <v>52535742</v>
      </c>
      <c r="H334" s="101">
        <v>4088637</v>
      </c>
      <c r="I334" s="100">
        <v>0</v>
      </c>
      <c r="J334" s="96">
        <v>0</v>
      </c>
      <c r="K334" t="str">
        <f t="shared" si="10"/>
        <v/>
      </c>
      <c r="L334" s="102">
        <f t="shared" si="11"/>
        <v>4088637</v>
      </c>
    </row>
    <row r="335" spans="1:12" x14ac:dyDescent="0.2">
      <c r="A335" s="12" t="s">
        <v>378</v>
      </c>
      <c r="B335" s="12" t="s">
        <v>1169</v>
      </c>
      <c r="C335" s="12" t="s">
        <v>1170</v>
      </c>
      <c r="D335" s="100">
        <v>0</v>
      </c>
      <c r="E335" s="100">
        <v>0</v>
      </c>
      <c r="F335" s="100">
        <v>56624379</v>
      </c>
      <c r="G335" s="100">
        <v>62757335</v>
      </c>
      <c r="H335" s="101">
        <v>0</v>
      </c>
      <c r="I335" s="100">
        <v>6132956</v>
      </c>
      <c r="J335" s="96">
        <v>-6132956</v>
      </c>
      <c r="K335">
        <f t="shared" si="10"/>
        <v>-6132956</v>
      </c>
      <c r="L335" s="102">
        <f t="shared" si="11"/>
        <v>0</v>
      </c>
    </row>
    <row r="336" spans="1:12" x14ac:dyDescent="0.2">
      <c r="A336" s="12" t="s">
        <v>379</v>
      </c>
      <c r="B336" s="12" t="s">
        <v>1171</v>
      </c>
      <c r="C336" s="12" t="s">
        <v>1172</v>
      </c>
      <c r="D336" s="100">
        <v>0</v>
      </c>
      <c r="E336" s="100">
        <v>0</v>
      </c>
      <c r="F336" s="100">
        <v>50426139</v>
      </c>
      <c r="G336" s="100">
        <v>50426139</v>
      </c>
      <c r="H336" s="101">
        <v>0</v>
      </c>
      <c r="I336" s="100">
        <v>0</v>
      </c>
      <c r="J336" s="96">
        <v>0</v>
      </c>
      <c r="K336" t="str">
        <f t="shared" si="10"/>
        <v/>
      </c>
      <c r="L336" s="102">
        <f t="shared" si="11"/>
        <v>0</v>
      </c>
    </row>
    <row r="337" spans="1:12" x14ac:dyDescent="0.2">
      <c r="A337" s="12" t="s">
        <v>381</v>
      </c>
      <c r="B337" s="12" t="s">
        <v>1173</v>
      </c>
      <c r="C337" s="12" t="s">
        <v>1538</v>
      </c>
      <c r="D337" s="100">
        <v>0</v>
      </c>
      <c r="E337" s="100">
        <v>0</v>
      </c>
      <c r="F337" s="100">
        <v>56624379</v>
      </c>
      <c r="G337" s="100">
        <v>56624379</v>
      </c>
      <c r="H337" s="101">
        <v>0</v>
      </c>
      <c r="I337" s="100">
        <v>0</v>
      </c>
      <c r="J337" s="96">
        <v>0</v>
      </c>
      <c r="K337" t="str">
        <f t="shared" si="10"/>
        <v/>
      </c>
      <c r="L337" s="102">
        <f t="shared" si="11"/>
        <v>0</v>
      </c>
    </row>
    <row r="338" spans="1:12" x14ac:dyDescent="0.2">
      <c r="A338" s="12" t="s">
        <v>382</v>
      </c>
      <c r="B338" s="12" t="s">
        <v>1174</v>
      </c>
      <c r="C338" s="12" t="s">
        <v>1175</v>
      </c>
      <c r="D338" s="100">
        <v>0</v>
      </c>
      <c r="E338" s="100">
        <v>0</v>
      </c>
      <c r="F338" s="100">
        <v>56624379</v>
      </c>
      <c r="G338" s="100">
        <v>56624379</v>
      </c>
      <c r="H338" s="101">
        <v>0</v>
      </c>
      <c r="I338" s="100">
        <v>0</v>
      </c>
      <c r="J338" s="96">
        <v>0</v>
      </c>
      <c r="K338" t="str">
        <f t="shared" si="10"/>
        <v/>
      </c>
      <c r="L338" s="102">
        <f t="shared" si="11"/>
        <v>0</v>
      </c>
    </row>
    <row r="339" spans="1:12" x14ac:dyDescent="0.2">
      <c r="A339" s="12" t="s">
        <v>384</v>
      </c>
      <c r="B339" s="12" t="s">
        <v>1176</v>
      </c>
      <c r="C339" s="12" t="s">
        <v>1177</v>
      </c>
      <c r="D339" s="100">
        <v>0</v>
      </c>
      <c r="E339" s="100">
        <v>0</v>
      </c>
      <c r="F339" s="100">
        <v>50426139</v>
      </c>
      <c r="G339" s="100">
        <v>50426139</v>
      </c>
      <c r="H339" s="101">
        <v>0</v>
      </c>
      <c r="I339" s="100">
        <v>0</v>
      </c>
      <c r="J339" s="96">
        <v>0</v>
      </c>
      <c r="K339" t="str">
        <f t="shared" si="10"/>
        <v/>
      </c>
      <c r="L339" s="102">
        <f t="shared" si="11"/>
        <v>0</v>
      </c>
    </row>
    <row r="340" spans="1:12" x14ac:dyDescent="0.2">
      <c r="A340" s="12" t="s">
        <v>385</v>
      </c>
      <c r="B340" s="12" t="s">
        <v>1178</v>
      </c>
      <c r="C340" s="12" t="s">
        <v>1179</v>
      </c>
      <c r="D340" s="100">
        <v>0</v>
      </c>
      <c r="E340" s="100">
        <v>0</v>
      </c>
      <c r="F340" s="100">
        <v>56624379</v>
      </c>
      <c r="G340" s="100">
        <v>52535742</v>
      </c>
      <c r="H340" s="101">
        <v>4088637</v>
      </c>
      <c r="I340" s="100">
        <v>0</v>
      </c>
      <c r="J340" s="96">
        <v>0</v>
      </c>
      <c r="K340" t="str">
        <f t="shared" si="10"/>
        <v/>
      </c>
      <c r="L340" s="102">
        <f t="shared" si="11"/>
        <v>4088637</v>
      </c>
    </row>
    <row r="341" spans="1:12" x14ac:dyDescent="0.2">
      <c r="A341" s="12" t="s">
        <v>386</v>
      </c>
      <c r="B341" s="12" t="s">
        <v>1180</v>
      </c>
      <c r="C341" s="12" t="s">
        <v>1181</v>
      </c>
      <c r="D341" s="100">
        <v>0</v>
      </c>
      <c r="E341" s="100">
        <v>0</v>
      </c>
      <c r="F341" s="100">
        <v>56624379</v>
      </c>
      <c r="G341" s="100">
        <v>56624379</v>
      </c>
      <c r="H341" s="101">
        <v>0</v>
      </c>
      <c r="I341" s="100">
        <v>0</v>
      </c>
      <c r="J341" s="96">
        <v>0</v>
      </c>
      <c r="K341" t="str">
        <f t="shared" si="10"/>
        <v/>
      </c>
      <c r="L341" s="102">
        <f t="shared" si="11"/>
        <v>0</v>
      </c>
    </row>
    <row r="342" spans="1:12" x14ac:dyDescent="0.2">
      <c r="A342" s="12" t="s">
        <v>387</v>
      </c>
      <c r="B342" s="12" t="s">
        <v>1182</v>
      </c>
      <c r="C342" s="12" t="s">
        <v>1539</v>
      </c>
      <c r="D342" s="100">
        <v>0</v>
      </c>
      <c r="E342" s="100">
        <v>0</v>
      </c>
      <c r="F342" s="100">
        <v>50426139</v>
      </c>
      <c r="G342" s="100">
        <v>50426139</v>
      </c>
      <c r="H342" s="101">
        <v>0</v>
      </c>
      <c r="I342" s="100">
        <v>0</v>
      </c>
      <c r="J342" s="96">
        <v>0</v>
      </c>
      <c r="K342" t="str">
        <f t="shared" si="10"/>
        <v/>
      </c>
      <c r="L342" s="102">
        <f t="shared" si="11"/>
        <v>0</v>
      </c>
    </row>
    <row r="343" spans="1:12" x14ac:dyDescent="0.2">
      <c r="A343" s="12" t="s">
        <v>388</v>
      </c>
      <c r="B343" s="12" t="s">
        <v>1183</v>
      </c>
      <c r="C343" s="12" t="s">
        <v>1184</v>
      </c>
      <c r="D343" s="100">
        <v>0</v>
      </c>
      <c r="E343" s="100">
        <v>0</v>
      </c>
      <c r="F343" s="100">
        <v>50426139</v>
      </c>
      <c r="G343" s="100">
        <v>50426139</v>
      </c>
      <c r="H343" s="101">
        <v>0</v>
      </c>
      <c r="I343" s="100">
        <v>0</v>
      </c>
      <c r="J343" s="96">
        <v>0</v>
      </c>
      <c r="K343" t="str">
        <f t="shared" si="10"/>
        <v/>
      </c>
      <c r="L343" s="102">
        <f t="shared" si="11"/>
        <v>0</v>
      </c>
    </row>
    <row r="344" spans="1:12" x14ac:dyDescent="0.2">
      <c r="A344" s="12" t="s">
        <v>389</v>
      </c>
      <c r="B344" s="12" t="s">
        <v>1185</v>
      </c>
      <c r="C344" s="12" t="s">
        <v>1186</v>
      </c>
      <c r="D344" s="100">
        <v>0</v>
      </c>
      <c r="E344" s="100">
        <v>0</v>
      </c>
      <c r="F344" s="100">
        <v>56624379</v>
      </c>
      <c r="G344" s="100">
        <v>56624379</v>
      </c>
      <c r="H344" s="101">
        <v>0</v>
      </c>
      <c r="I344" s="100">
        <v>0</v>
      </c>
      <c r="J344" s="96">
        <v>0</v>
      </c>
      <c r="K344" t="str">
        <f t="shared" si="10"/>
        <v/>
      </c>
      <c r="L344" s="102">
        <f t="shared" si="11"/>
        <v>0</v>
      </c>
    </row>
    <row r="345" spans="1:12" x14ac:dyDescent="0.2">
      <c r="A345" s="12" t="s">
        <v>390</v>
      </c>
      <c r="B345" s="12" t="s">
        <v>1187</v>
      </c>
      <c r="C345" s="12" t="s">
        <v>1563</v>
      </c>
      <c r="D345" s="100">
        <v>0</v>
      </c>
      <c r="E345" s="100">
        <v>0</v>
      </c>
      <c r="F345" s="100">
        <v>56624379</v>
      </c>
      <c r="G345" s="100">
        <v>52535743</v>
      </c>
      <c r="H345" s="101">
        <v>4088636</v>
      </c>
      <c r="I345" s="100">
        <v>0</v>
      </c>
      <c r="J345" s="96">
        <v>0</v>
      </c>
      <c r="K345" t="str">
        <f t="shared" si="10"/>
        <v/>
      </c>
      <c r="L345" s="102">
        <f t="shared" si="11"/>
        <v>4088636</v>
      </c>
    </row>
    <row r="346" spans="1:12" x14ac:dyDescent="0.2">
      <c r="A346" s="12" t="s">
        <v>391</v>
      </c>
      <c r="B346" s="12" t="s">
        <v>1188</v>
      </c>
      <c r="C346" s="12" t="s">
        <v>1189</v>
      </c>
      <c r="D346" s="100">
        <v>0</v>
      </c>
      <c r="E346" s="100">
        <v>0</v>
      </c>
      <c r="F346" s="100">
        <v>50426139</v>
      </c>
      <c r="G346" s="100">
        <v>50426139</v>
      </c>
      <c r="H346" s="101">
        <v>0</v>
      </c>
      <c r="I346" s="100">
        <v>0</v>
      </c>
      <c r="J346" s="96">
        <v>0</v>
      </c>
      <c r="K346" t="str">
        <f t="shared" si="10"/>
        <v/>
      </c>
      <c r="L346" s="102">
        <f t="shared" si="11"/>
        <v>0</v>
      </c>
    </row>
    <row r="347" spans="1:12" x14ac:dyDescent="0.2">
      <c r="A347" s="12" t="s">
        <v>392</v>
      </c>
      <c r="B347" s="12" t="s">
        <v>1190</v>
      </c>
      <c r="C347" s="12" t="s">
        <v>1191</v>
      </c>
      <c r="D347" s="100">
        <v>0</v>
      </c>
      <c r="E347" s="100">
        <v>0</v>
      </c>
      <c r="F347" s="100">
        <v>50426139</v>
      </c>
      <c r="G347" s="100">
        <v>50426139</v>
      </c>
      <c r="H347" s="101">
        <v>0</v>
      </c>
      <c r="I347" s="100">
        <v>0</v>
      </c>
      <c r="J347" s="96">
        <v>0</v>
      </c>
      <c r="K347" t="str">
        <f t="shared" si="10"/>
        <v/>
      </c>
      <c r="L347" s="102">
        <f t="shared" si="11"/>
        <v>0</v>
      </c>
    </row>
    <row r="348" spans="1:12" x14ac:dyDescent="0.2">
      <c r="A348" s="12" t="s">
        <v>393</v>
      </c>
      <c r="B348" s="12" t="s">
        <v>1192</v>
      </c>
      <c r="C348" s="12" t="s">
        <v>1193</v>
      </c>
      <c r="D348" s="100">
        <v>0</v>
      </c>
      <c r="E348" s="100">
        <v>0</v>
      </c>
      <c r="F348" s="100">
        <v>56624379</v>
      </c>
      <c r="G348" s="100">
        <v>56624379</v>
      </c>
      <c r="H348" s="101">
        <v>0</v>
      </c>
      <c r="I348" s="100">
        <v>0</v>
      </c>
      <c r="J348" s="96">
        <v>0</v>
      </c>
      <c r="K348" t="str">
        <f t="shared" si="10"/>
        <v/>
      </c>
      <c r="L348" s="102">
        <f t="shared" si="11"/>
        <v>0</v>
      </c>
    </row>
    <row r="349" spans="1:12" x14ac:dyDescent="0.2">
      <c r="A349" s="12" t="s">
        <v>394</v>
      </c>
      <c r="B349" s="12" t="s">
        <v>1194</v>
      </c>
      <c r="C349" s="12" t="s">
        <v>1195</v>
      </c>
      <c r="D349" s="100">
        <v>0</v>
      </c>
      <c r="E349" s="100">
        <v>0</v>
      </c>
      <c r="F349" s="100">
        <v>56624379</v>
      </c>
      <c r="G349" s="100">
        <v>52535742</v>
      </c>
      <c r="H349" s="101">
        <v>4088637</v>
      </c>
      <c r="I349" s="100">
        <v>0</v>
      </c>
      <c r="J349" s="96">
        <v>0</v>
      </c>
      <c r="K349" t="str">
        <f t="shared" si="10"/>
        <v/>
      </c>
      <c r="L349" s="102">
        <f t="shared" si="11"/>
        <v>4088637</v>
      </c>
    </row>
    <row r="350" spans="1:12" x14ac:dyDescent="0.2">
      <c r="A350" s="12" t="s">
        <v>395</v>
      </c>
      <c r="B350" s="12" t="s">
        <v>1196</v>
      </c>
      <c r="C350" s="12" t="s">
        <v>793</v>
      </c>
      <c r="D350" s="100">
        <v>0</v>
      </c>
      <c r="E350" s="100">
        <v>0</v>
      </c>
      <c r="F350" s="100">
        <v>50426139</v>
      </c>
      <c r="G350" s="100">
        <v>46785057</v>
      </c>
      <c r="H350" s="101">
        <v>3641082</v>
      </c>
      <c r="I350" s="100">
        <v>0</v>
      </c>
      <c r="J350" s="96">
        <v>0</v>
      </c>
      <c r="K350" t="str">
        <f t="shared" si="10"/>
        <v/>
      </c>
      <c r="L350" s="102">
        <f t="shared" si="11"/>
        <v>3641082</v>
      </c>
    </row>
    <row r="351" spans="1:12" x14ac:dyDescent="0.2">
      <c r="A351" s="12" t="s">
        <v>396</v>
      </c>
      <c r="B351" s="12" t="s">
        <v>1197</v>
      </c>
      <c r="C351" s="12" t="s">
        <v>1198</v>
      </c>
      <c r="D351" s="100">
        <v>0</v>
      </c>
      <c r="E351" s="100">
        <v>0</v>
      </c>
      <c r="F351" s="100">
        <v>50426139</v>
      </c>
      <c r="G351" s="100">
        <v>50426139</v>
      </c>
      <c r="H351" s="101">
        <v>0</v>
      </c>
      <c r="I351" s="100">
        <v>0</v>
      </c>
      <c r="J351" s="96">
        <v>0</v>
      </c>
      <c r="K351" t="str">
        <f t="shared" si="10"/>
        <v/>
      </c>
      <c r="L351" s="102">
        <f t="shared" si="11"/>
        <v>0</v>
      </c>
    </row>
    <row r="352" spans="1:12" x14ac:dyDescent="0.2">
      <c r="A352" s="12" t="s">
        <v>397</v>
      </c>
      <c r="B352" s="12" t="s">
        <v>1199</v>
      </c>
      <c r="C352" s="12" t="s">
        <v>1200</v>
      </c>
      <c r="D352" s="100">
        <v>0</v>
      </c>
      <c r="E352" s="100">
        <v>0</v>
      </c>
      <c r="F352" s="100">
        <v>56624379</v>
      </c>
      <c r="G352" s="100">
        <v>56624379</v>
      </c>
      <c r="H352" s="101">
        <v>0</v>
      </c>
      <c r="I352" s="100">
        <v>0</v>
      </c>
      <c r="J352" s="96">
        <v>0</v>
      </c>
      <c r="K352" t="str">
        <f t="shared" si="10"/>
        <v/>
      </c>
      <c r="L352" s="102">
        <f t="shared" si="11"/>
        <v>0</v>
      </c>
    </row>
    <row r="353" spans="1:12" x14ac:dyDescent="0.2">
      <c r="A353" s="12" t="s">
        <v>398</v>
      </c>
      <c r="B353" s="12" t="s">
        <v>1201</v>
      </c>
      <c r="C353" s="12" t="s">
        <v>1200</v>
      </c>
      <c r="D353" s="100">
        <v>0</v>
      </c>
      <c r="E353" s="100">
        <v>0</v>
      </c>
      <c r="F353" s="100">
        <v>56624379</v>
      </c>
      <c r="G353" s="100">
        <v>56624379</v>
      </c>
      <c r="H353" s="101">
        <v>0</v>
      </c>
      <c r="I353" s="100">
        <v>0</v>
      </c>
      <c r="J353" s="96">
        <v>0</v>
      </c>
      <c r="K353" t="str">
        <f t="shared" si="10"/>
        <v/>
      </c>
      <c r="L353" s="102">
        <f t="shared" si="11"/>
        <v>0</v>
      </c>
    </row>
    <row r="354" spans="1:12" x14ac:dyDescent="0.2">
      <c r="A354" s="12" t="s">
        <v>399</v>
      </c>
      <c r="B354" s="12" t="s">
        <v>1202</v>
      </c>
      <c r="C354" s="12" t="s">
        <v>1203</v>
      </c>
      <c r="D354" s="100">
        <v>0</v>
      </c>
      <c r="E354" s="100">
        <v>0</v>
      </c>
      <c r="F354" s="100">
        <v>50426139</v>
      </c>
      <c r="G354" s="100">
        <v>55887767</v>
      </c>
      <c r="H354" s="101">
        <v>0</v>
      </c>
      <c r="I354" s="100">
        <v>5461628</v>
      </c>
      <c r="J354" s="96">
        <v>-5461628</v>
      </c>
      <c r="K354">
        <f t="shared" si="10"/>
        <v>-5461628</v>
      </c>
      <c r="L354" s="102">
        <f t="shared" si="11"/>
        <v>0</v>
      </c>
    </row>
    <row r="355" spans="1:12" x14ac:dyDescent="0.2">
      <c r="A355" s="12" t="s">
        <v>401</v>
      </c>
      <c r="B355" s="12" t="s">
        <v>1204</v>
      </c>
      <c r="C355" s="12" t="s">
        <v>1205</v>
      </c>
      <c r="D355" s="100">
        <v>0</v>
      </c>
      <c r="E355" s="100">
        <v>0</v>
      </c>
      <c r="F355" s="100">
        <v>56624379</v>
      </c>
      <c r="G355" s="100">
        <v>44358469</v>
      </c>
      <c r="H355" s="101">
        <v>12265910</v>
      </c>
      <c r="I355" s="100">
        <v>0</v>
      </c>
      <c r="J355" s="96">
        <v>0</v>
      </c>
      <c r="K355" t="str">
        <f t="shared" si="10"/>
        <v/>
      </c>
      <c r="L355" s="102">
        <f t="shared" si="11"/>
        <v>12265910</v>
      </c>
    </row>
    <row r="356" spans="1:12" x14ac:dyDescent="0.2">
      <c r="A356" s="12" t="s">
        <v>402</v>
      </c>
      <c r="B356" s="12" t="s">
        <v>1206</v>
      </c>
      <c r="C356" s="12" t="s">
        <v>1207</v>
      </c>
      <c r="D356" s="100">
        <v>0</v>
      </c>
      <c r="E356" s="100">
        <v>0</v>
      </c>
      <c r="F356" s="100">
        <v>58052157</v>
      </c>
      <c r="G356" s="100">
        <v>58052157</v>
      </c>
      <c r="H356" s="101">
        <v>0</v>
      </c>
      <c r="I356" s="100">
        <v>0</v>
      </c>
      <c r="J356" s="96">
        <v>0</v>
      </c>
      <c r="K356" t="str">
        <f t="shared" si="10"/>
        <v/>
      </c>
      <c r="L356" s="102">
        <f t="shared" si="11"/>
        <v>0</v>
      </c>
    </row>
    <row r="357" spans="1:12" x14ac:dyDescent="0.2">
      <c r="A357" s="12" t="s">
        <v>404</v>
      </c>
      <c r="B357" s="12" t="s">
        <v>1208</v>
      </c>
      <c r="C357" s="12" t="s">
        <v>1209</v>
      </c>
      <c r="D357" s="100">
        <v>0</v>
      </c>
      <c r="E357" s="100">
        <v>0</v>
      </c>
      <c r="F357" s="100">
        <v>50426139</v>
      </c>
      <c r="G357" s="100">
        <v>46785054</v>
      </c>
      <c r="H357" s="101">
        <v>3641085</v>
      </c>
      <c r="I357" s="100">
        <v>0</v>
      </c>
      <c r="J357" s="96">
        <v>0</v>
      </c>
      <c r="K357" t="str">
        <f t="shared" si="10"/>
        <v/>
      </c>
      <c r="L357" s="102">
        <f t="shared" si="11"/>
        <v>3641085</v>
      </c>
    </row>
    <row r="358" spans="1:12" x14ac:dyDescent="0.2">
      <c r="A358" s="12" t="s">
        <v>405</v>
      </c>
      <c r="B358" s="12" t="s">
        <v>1210</v>
      </c>
      <c r="C358" s="12" t="s">
        <v>1540</v>
      </c>
      <c r="D358" s="100">
        <v>0</v>
      </c>
      <c r="E358" s="100">
        <v>0</v>
      </c>
      <c r="F358" s="100">
        <v>56624379</v>
      </c>
      <c r="G358" s="100">
        <v>56624379</v>
      </c>
      <c r="H358" s="101">
        <v>0</v>
      </c>
      <c r="I358" s="100">
        <v>0</v>
      </c>
      <c r="J358" s="96">
        <v>0</v>
      </c>
      <c r="K358" t="str">
        <f t="shared" si="10"/>
        <v/>
      </c>
      <c r="L358" s="102">
        <f t="shared" si="11"/>
        <v>0</v>
      </c>
    </row>
    <row r="359" spans="1:12" x14ac:dyDescent="0.2">
      <c r="A359" s="12" t="s">
        <v>406</v>
      </c>
      <c r="B359" s="12" t="s">
        <v>1211</v>
      </c>
      <c r="C359" s="12" t="s">
        <v>1212</v>
      </c>
      <c r="D359" s="100">
        <v>0</v>
      </c>
      <c r="E359" s="100">
        <v>0</v>
      </c>
      <c r="F359" s="100">
        <v>56624379</v>
      </c>
      <c r="G359" s="100">
        <v>56624379</v>
      </c>
      <c r="H359" s="101">
        <v>0</v>
      </c>
      <c r="I359" s="100">
        <v>0</v>
      </c>
      <c r="J359" s="96">
        <v>0</v>
      </c>
      <c r="K359" t="str">
        <f t="shared" si="10"/>
        <v/>
      </c>
      <c r="L359" s="102">
        <f t="shared" si="11"/>
        <v>0</v>
      </c>
    </row>
    <row r="360" spans="1:12" x14ac:dyDescent="0.2">
      <c r="A360" s="12" t="s">
        <v>409</v>
      </c>
      <c r="B360" s="12" t="s">
        <v>1213</v>
      </c>
      <c r="C360" s="12" t="s">
        <v>1214</v>
      </c>
      <c r="D360" s="100">
        <v>0</v>
      </c>
      <c r="E360" s="100">
        <v>0</v>
      </c>
      <c r="F360" s="100">
        <v>56624379</v>
      </c>
      <c r="G360" s="100">
        <v>56624379</v>
      </c>
      <c r="H360" s="101">
        <v>0</v>
      </c>
      <c r="I360" s="100">
        <v>0</v>
      </c>
      <c r="J360" s="96">
        <v>0</v>
      </c>
      <c r="K360" t="str">
        <f t="shared" si="10"/>
        <v/>
      </c>
      <c r="L360" s="102">
        <f t="shared" si="11"/>
        <v>0</v>
      </c>
    </row>
    <row r="361" spans="1:12" x14ac:dyDescent="0.2">
      <c r="A361" s="12" t="s">
        <v>411</v>
      </c>
      <c r="B361" s="12" t="s">
        <v>1215</v>
      </c>
      <c r="C361" s="12" t="s">
        <v>1216</v>
      </c>
      <c r="D361" s="100">
        <v>0</v>
      </c>
      <c r="E361" s="100">
        <v>0</v>
      </c>
      <c r="F361" s="100">
        <v>51697629</v>
      </c>
      <c r="G361" s="100">
        <v>51697629</v>
      </c>
      <c r="H361" s="101">
        <v>0</v>
      </c>
      <c r="I361" s="100">
        <v>0</v>
      </c>
      <c r="J361" s="96">
        <v>0</v>
      </c>
      <c r="K361" t="str">
        <f t="shared" si="10"/>
        <v/>
      </c>
      <c r="L361" s="102">
        <f t="shared" si="11"/>
        <v>0</v>
      </c>
    </row>
    <row r="362" spans="1:12" x14ac:dyDescent="0.2">
      <c r="A362" s="12" t="s">
        <v>412</v>
      </c>
      <c r="B362" s="12" t="s">
        <v>1217</v>
      </c>
      <c r="C362" s="12" t="s">
        <v>1564</v>
      </c>
      <c r="D362" s="100">
        <v>0</v>
      </c>
      <c r="E362" s="100">
        <v>0</v>
      </c>
      <c r="F362" s="100">
        <v>50426139</v>
      </c>
      <c r="G362" s="100">
        <v>43143970</v>
      </c>
      <c r="H362" s="101">
        <v>7282169</v>
      </c>
      <c r="I362" s="100">
        <v>0</v>
      </c>
      <c r="J362" s="96">
        <v>0</v>
      </c>
      <c r="K362" t="str">
        <f t="shared" si="10"/>
        <v/>
      </c>
      <c r="L362" s="102">
        <f t="shared" si="11"/>
        <v>7282169</v>
      </c>
    </row>
    <row r="363" spans="1:12" x14ac:dyDescent="0.2">
      <c r="A363" s="12" t="s">
        <v>413</v>
      </c>
      <c r="B363" s="12" t="s">
        <v>1218</v>
      </c>
      <c r="C363" s="12" t="s">
        <v>1219</v>
      </c>
      <c r="D363" s="100">
        <v>0</v>
      </c>
      <c r="E363" s="100">
        <v>0</v>
      </c>
      <c r="F363" s="100">
        <v>56624379</v>
      </c>
      <c r="G363" s="100">
        <v>56624379</v>
      </c>
      <c r="H363" s="101">
        <v>0</v>
      </c>
      <c r="I363" s="100">
        <v>0</v>
      </c>
      <c r="J363" s="96">
        <v>0</v>
      </c>
      <c r="K363" t="str">
        <f t="shared" si="10"/>
        <v/>
      </c>
      <c r="L363" s="102">
        <f t="shared" si="11"/>
        <v>0</v>
      </c>
    </row>
    <row r="364" spans="1:12" x14ac:dyDescent="0.2">
      <c r="A364" s="12" t="s">
        <v>414</v>
      </c>
      <c r="B364" s="12" t="s">
        <v>1220</v>
      </c>
      <c r="C364" s="12" t="s">
        <v>1221</v>
      </c>
      <c r="D364" s="100">
        <v>0</v>
      </c>
      <c r="E364" s="100">
        <v>0</v>
      </c>
      <c r="F364" s="100">
        <v>56624379</v>
      </c>
      <c r="G364" s="100">
        <v>40269831</v>
      </c>
      <c r="H364" s="101">
        <v>16354548</v>
      </c>
      <c r="I364" s="100">
        <v>0</v>
      </c>
      <c r="J364" s="96">
        <v>0</v>
      </c>
      <c r="K364" t="str">
        <f t="shared" si="10"/>
        <v/>
      </c>
      <c r="L364" s="102">
        <f t="shared" si="11"/>
        <v>16354548</v>
      </c>
    </row>
    <row r="365" spans="1:12" x14ac:dyDescent="0.2">
      <c r="A365" s="12" t="s">
        <v>415</v>
      </c>
      <c r="B365" s="12" t="s">
        <v>1222</v>
      </c>
      <c r="C365" s="12" t="s">
        <v>1223</v>
      </c>
      <c r="D365" s="100">
        <v>0</v>
      </c>
      <c r="E365" s="100">
        <v>0</v>
      </c>
      <c r="F365" s="100">
        <v>50426139</v>
      </c>
      <c r="G365" s="100">
        <v>50426139</v>
      </c>
      <c r="H365" s="101">
        <v>0</v>
      </c>
      <c r="I365" s="100">
        <v>0</v>
      </c>
      <c r="J365" s="96">
        <v>0</v>
      </c>
      <c r="K365" t="str">
        <f t="shared" si="10"/>
        <v/>
      </c>
      <c r="L365" s="102">
        <f t="shared" si="11"/>
        <v>0</v>
      </c>
    </row>
    <row r="366" spans="1:12" x14ac:dyDescent="0.2">
      <c r="A366" s="12" t="s">
        <v>418</v>
      </c>
      <c r="B366" s="12" t="s">
        <v>1224</v>
      </c>
      <c r="C366" s="12" t="s">
        <v>1225</v>
      </c>
      <c r="D366" s="100">
        <v>0</v>
      </c>
      <c r="E366" s="100">
        <v>0</v>
      </c>
      <c r="F366" s="100">
        <v>56624379</v>
      </c>
      <c r="G366" s="100">
        <v>62757335</v>
      </c>
      <c r="H366" s="101">
        <v>0</v>
      </c>
      <c r="I366" s="100">
        <v>6132956</v>
      </c>
      <c r="J366" s="96">
        <v>-6132956</v>
      </c>
      <c r="K366">
        <f t="shared" si="10"/>
        <v>-6132956</v>
      </c>
      <c r="L366" s="102">
        <f t="shared" si="11"/>
        <v>0</v>
      </c>
    </row>
    <row r="367" spans="1:12" x14ac:dyDescent="0.2">
      <c r="A367" s="12" t="s">
        <v>420</v>
      </c>
      <c r="B367" s="12" t="s">
        <v>1226</v>
      </c>
      <c r="C367" s="12" t="s">
        <v>1227</v>
      </c>
      <c r="D367" s="100">
        <v>0</v>
      </c>
      <c r="E367" s="100">
        <v>0</v>
      </c>
      <c r="F367" s="100">
        <v>50426139</v>
      </c>
      <c r="G367" s="100">
        <v>50426139</v>
      </c>
      <c r="H367" s="101">
        <v>0</v>
      </c>
      <c r="I367" s="100">
        <v>0</v>
      </c>
      <c r="J367" s="96">
        <v>0</v>
      </c>
      <c r="K367" t="str">
        <f t="shared" si="10"/>
        <v/>
      </c>
      <c r="L367" s="102">
        <f t="shared" si="11"/>
        <v>0</v>
      </c>
    </row>
    <row r="368" spans="1:12" x14ac:dyDescent="0.2">
      <c r="A368" s="12" t="s">
        <v>421</v>
      </c>
      <c r="B368" s="12" t="s">
        <v>1228</v>
      </c>
      <c r="C368" s="12" t="s">
        <v>1229</v>
      </c>
      <c r="D368" s="100">
        <v>0</v>
      </c>
      <c r="E368" s="100">
        <v>0</v>
      </c>
      <c r="F368" s="100">
        <v>56624379</v>
      </c>
      <c r="G368" s="100">
        <v>56624379</v>
      </c>
      <c r="H368" s="101">
        <v>0</v>
      </c>
      <c r="I368" s="100">
        <v>0</v>
      </c>
      <c r="J368" s="96">
        <v>0</v>
      </c>
      <c r="K368" t="str">
        <f t="shared" si="10"/>
        <v/>
      </c>
      <c r="L368" s="102">
        <f t="shared" si="11"/>
        <v>0</v>
      </c>
    </row>
    <row r="369" spans="1:12" x14ac:dyDescent="0.2">
      <c r="A369" s="12" t="s">
        <v>422</v>
      </c>
      <c r="B369" s="12" t="s">
        <v>1230</v>
      </c>
      <c r="C369" s="12" t="s">
        <v>1231</v>
      </c>
      <c r="D369" s="100">
        <v>0</v>
      </c>
      <c r="E369" s="100">
        <v>0</v>
      </c>
      <c r="F369" s="100">
        <v>56624379</v>
      </c>
      <c r="G369" s="100">
        <v>56624379</v>
      </c>
      <c r="H369" s="101">
        <v>0</v>
      </c>
      <c r="I369" s="100">
        <v>0</v>
      </c>
      <c r="J369" s="96">
        <v>0</v>
      </c>
      <c r="K369" t="str">
        <f t="shared" si="10"/>
        <v/>
      </c>
      <c r="L369" s="102">
        <f t="shared" si="11"/>
        <v>0</v>
      </c>
    </row>
    <row r="370" spans="1:12" x14ac:dyDescent="0.2">
      <c r="A370" s="12" t="s">
        <v>423</v>
      </c>
      <c r="B370" s="12" t="s">
        <v>1232</v>
      </c>
      <c r="C370" s="12" t="s">
        <v>1233</v>
      </c>
      <c r="D370" s="100">
        <v>0</v>
      </c>
      <c r="E370" s="100">
        <v>0</v>
      </c>
      <c r="F370" s="100">
        <v>50426139</v>
      </c>
      <c r="G370" s="100">
        <v>50426139</v>
      </c>
      <c r="H370" s="101">
        <v>0</v>
      </c>
      <c r="I370" s="100">
        <v>0</v>
      </c>
      <c r="J370" s="96">
        <v>0</v>
      </c>
      <c r="K370" t="str">
        <f t="shared" si="10"/>
        <v/>
      </c>
      <c r="L370" s="102">
        <f t="shared" si="11"/>
        <v>0</v>
      </c>
    </row>
    <row r="371" spans="1:12" x14ac:dyDescent="0.2">
      <c r="A371" s="12" t="s">
        <v>425</v>
      </c>
      <c r="B371" s="12" t="s">
        <v>1234</v>
      </c>
      <c r="C371" s="12" t="s">
        <v>1235</v>
      </c>
      <c r="D371" s="100">
        <v>0</v>
      </c>
      <c r="E371" s="100">
        <v>0</v>
      </c>
      <c r="F371" s="100">
        <v>56624379</v>
      </c>
      <c r="G371" s="100">
        <v>56624379</v>
      </c>
      <c r="H371" s="101">
        <v>0</v>
      </c>
      <c r="I371" s="100">
        <v>0</v>
      </c>
      <c r="J371" s="96">
        <v>0</v>
      </c>
      <c r="K371" t="str">
        <f t="shared" si="10"/>
        <v/>
      </c>
      <c r="L371" s="102">
        <f t="shared" si="11"/>
        <v>0</v>
      </c>
    </row>
    <row r="372" spans="1:12" x14ac:dyDescent="0.2">
      <c r="A372" s="12" t="s">
        <v>426</v>
      </c>
      <c r="B372" s="12" t="s">
        <v>1236</v>
      </c>
      <c r="C372" s="12" t="s">
        <v>1237</v>
      </c>
      <c r="D372" s="100">
        <v>0</v>
      </c>
      <c r="E372" s="100">
        <v>0</v>
      </c>
      <c r="F372" s="100">
        <v>50426139</v>
      </c>
      <c r="G372" s="100">
        <v>50426139</v>
      </c>
      <c r="H372" s="101">
        <v>0</v>
      </c>
      <c r="I372" s="100">
        <v>0</v>
      </c>
      <c r="J372" s="96">
        <v>0</v>
      </c>
      <c r="K372" t="str">
        <f t="shared" si="10"/>
        <v/>
      </c>
      <c r="L372" s="102">
        <f t="shared" si="11"/>
        <v>0</v>
      </c>
    </row>
    <row r="373" spans="1:12" x14ac:dyDescent="0.2">
      <c r="A373" s="12" t="s">
        <v>427</v>
      </c>
      <c r="B373" s="12" t="s">
        <v>1238</v>
      </c>
      <c r="C373" s="12" t="s">
        <v>1239</v>
      </c>
      <c r="D373" s="100">
        <v>0</v>
      </c>
      <c r="E373" s="100">
        <v>0</v>
      </c>
      <c r="F373" s="100">
        <v>50426139</v>
      </c>
      <c r="G373" s="100">
        <v>50426139</v>
      </c>
      <c r="H373" s="101">
        <v>0</v>
      </c>
      <c r="I373" s="100">
        <v>0</v>
      </c>
      <c r="J373" s="96">
        <v>0</v>
      </c>
      <c r="K373" t="str">
        <f t="shared" si="10"/>
        <v/>
      </c>
      <c r="L373" s="102">
        <f t="shared" si="11"/>
        <v>0</v>
      </c>
    </row>
    <row r="374" spans="1:12" x14ac:dyDescent="0.2">
      <c r="A374" s="12" t="s">
        <v>434</v>
      </c>
      <c r="B374" s="12" t="s">
        <v>1240</v>
      </c>
      <c r="C374" s="12" t="s">
        <v>1541</v>
      </c>
      <c r="D374" s="100">
        <v>0</v>
      </c>
      <c r="E374" s="100">
        <v>0</v>
      </c>
      <c r="F374" s="100">
        <v>65924355</v>
      </c>
      <c r="G374" s="100">
        <v>61164201</v>
      </c>
      <c r="H374" s="101">
        <v>4760154</v>
      </c>
      <c r="I374" s="100">
        <v>0</v>
      </c>
      <c r="J374" s="96">
        <v>0</v>
      </c>
      <c r="K374" t="str">
        <f t="shared" si="10"/>
        <v/>
      </c>
      <c r="L374" s="102">
        <f t="shared" si="11"/>
        <v>4760154</v>
      </c>
    </row>
    <row r="375" spans="1:12" x14ac:dyDescent="0.2">
      <c r="A375" s="12" t="s">
        <v>435</v>
      </c>
      <c r="B375" s="12" t="s">
        <v>1241</v>
      </c>
      <c r="C375" s="12" t="s">
        <v>1542</v>
      </c>
      <c r="D375" s="100">
        <v>0</v>
      </c>
      <c r="E375" s="100">
        <v>0</v>
      </c>
      <c r="F375" s="100">
        <v>65924355</v>
      </c>
      <c r="G375" s="100">
        <v>65924355</v>
      </c>
      <c r="H375" s="101">
        <v>0</v>
      </c>
      <c r="I375" s="100">
        <v>0</v>
      </c>
      <c r="J375" s="96">
        <v>0</v>
      </c>
      <c r="K375" t="str">
        <f t="shared" si="10"/>
        <v/>
      </c>
      <c r="L375" s="102">
        <f t="shared" si="11"/>
        <v>0</v>
      </c>
    </row>
    <row r="376" spans="1:12" x14ac:dyDescent="0.2">
      <c r="A376" s="12" t="s">
        <v>114</v>
      </c>
      <c r="B376" s="12" t="s">
        <v>1242</v>
      </c>
      <c r="C376" s="12" t="s">
        <v>1565</v>
      </c>
      <c r="D376" s="100">
        <v>0</v>
      </c>
      <c r="E376" s="100">
        <v>0</v>
      </c>
      <c r="F376" s="100">
        <v>26337285</v>
      </c>
      <c r="G376" s="100">
        <v>26337285</v>
      </c>
      <c r="H376" s="101">
        <v>0</v>
      </c>
      <c r="I376" s="100">
        <v>0</v>
      </c>
      <c r="J376" s="96">
        <v>0</v>
      </c>
      <c r="K376" t="str">
        <f t="shared" si="10"/>
        <v/>
      </c>
      <c r="L376" s="102">
        <f t="shared" si="11"/>
        <v>0</v>
      </c>
    </row>
    <row r="377" spans="1:12" x14ac:dyDescent="0.2">
      <c r="A377" s="12" t="s">
        <v>147</v>
      </c>
      <c r="B377" s="12" t="s">
        <v>1243</v>
      </c>
      <c r="C377" s="12" t="s">
        <v>1543</v>
      </c>
      <c r="D377" s="100">
        <v>0</v>
      </c>
      <c r="E377" s="100">
        <v>0</v>
      </c>
      <c r="F377" s="100">
        <v>27761205</v>
      </c>
      <c r="G377" s="100">
        <v>27761205</v>
      </c>
      <c r="H377" s="101">
        <v>0</v>
      </c>
      <c r="I377" s="100">
        <v>0</v>
      </c>
      <c r="J377" s="96">
        <v>0</v>
      </c>
      <c r="K377" t="str">
        <f t="shared" si="10"/>
        <v/>
      </c>
      <c r="L377" s="102">
        <f t="shared" si="11"/>
        <v>0</v>
      </c>
    </row>
    <row r="378" spans="1:12" x14ac:dyDescent="0.2">
      <c r="A378" s="12" t="s">
        <v>149</v>
      </c>
      <c r="B378" s="12" t="s">
        <v>1244</v>
      </c>
      <c r="C378" s="12" t="s">
        <v>1245</v>
      </c>
      <c r="D378" s="100">
        <v>0</v>
      </c>
      <c r="E378" s="100">
        <v>0</v>
      </c>
      <c r="F378" s="100">
        <v>28461201</v>
      </c>
      <c r="G378" s="100">
        <v>28461201</v>
      </c>
      <c r="H378" s="101">
        <v>0</v>
      </c>
      <c r="I378" s="100">
        <v>0</v>
      </c>
      <c r="J378" s="96">
        <v>0</v>
      </c>
      <c r="K378" t="str">
        <f t="shared" si="10"/>
        <v/>
      </c>
      <c r="L378" s="102">
        <f t="shared" si="11"/>
        <v>0</v>
      </c>
    </row>
    <row r="379" spans="1:12" x14ac:dyDescent="0.2">
      <c r="A379" s="12" t="s">
        <v>255</v>
      </c>
      <c r="B379" s="12" t="s">
        <v>1246</v>
      </c>
      <c r="C379" s="12" t="s">
        <v>1544</v>
      </c>
      <c r="D379" s="100">
        <v>0</v>
      </c>
      <c r="E379" s="100">
        <v>0</v>
      </c>
      <c r="F379" s="100">
        <v>26337285</v>
      </c>
      <c r="G379" s="100">
        <v>24435567</v>
      </c>
      <c r="H379" s="101">
        <v>1901718</v>
      </c>
      <c r="I379" s="100">
        <v>0</v>
      </c>
      <c r="J379" s="96">
        <v>0</v>
      </c>
      <c r="K379" t="str">
        <f t="shared" si="10"/>
        <v/>
      </c>
      <c r="L379" s="102">
        <f t="shared" si="11"/>
        <v>1901718</v>
      </c>
    </row>
    <row r="380" spans="1:12" x14ac:dyDescent="0.2">
      <c r="A380" s="12" t="s">
        <v>266</v>
      </c>
      <c r="B380" s="12" t="s">
        <v>1247</v>
      </c>
      <c r="C380" s="12" t="s">
        <v>1248</v>
      </c>
      <c r="D380" s="100">
        <v>0</v>
      </c>
      <c r="E380" s="100">
        <v>0</v>
      </c>
      <c r="F380" s="100">
        <v>49714179</v>
      </c>
      <c r="G380" s="100">
        <v>49714179</v>
      </c>
      <c r="H380" s="101">
        <v>0</v>
      </c>
      <c r="I380" s="100">
        <v>0</v>
      </c>
      <c r="J380" s="96">
        <v>0</v>
      </c>
      <c r="K380" t="str">
        <f t="shared" si="10"/>
        <v/>
      </c>
      <c r="L380" s="102">
        <f t="shared" si="11"/>
        <v>0</v>
      </c>
    </row>
    <row r="381" spans="1:12" x14ac:dyDescent="0.2">
      <c r="A381" s="12" t="s">
        <v>285</v>
      </c>
      <c r="B381" s="12" t="s">
        <v>1249</v>
      </c>
      <c r="C381" s="12" t="s">
        <v>1250</v>
      </c>
      <c r="D381" s="100">
        <v>0</v>
      </c>
      <c r="E381" s="100">
        <v>0</v>
      </c>
      <c r="F381" s="100">
        <v>49714179</v>
      </c>
      <c r="G381" s="100">
        <v>55318899</v>
      </c>
      <c r="H381" s="101">
        <v>0</v>
      </c>
      <c r="I381" s="100">
        <v>5604720</v>
      </c>
      <c r="J381" s="96">
        <v>-5604720</v>
      </c>
      <c r="K381">
        <f t="shared" si="10"/>
        <v>-5604720</v>
      </c>
      <c r="L381" s="102">
        <f t="shared" si="11"/>
        <v>0</v>
      </c>
    </row>
    <row r="382" spans="1:12" x14ac:dyDescent="0.2">
      <c r="A382" s="12" t="s">
        <v>319</v>
      </c>
      <c r="B382" s="12" t="s">
        <v>1251</v>
      </c>
      <c r="C382" s="12" t="s">
        <v>1074</v>
      </c>
      <c r="D382" s="100">
        <v>0</v>
      </c>
      <c r="E382" s="100">
        <v>0</v>
      </c>
      <c r="F382" s="100">
        <v>56624379</v>
      </c>
      <c r="G382" s="100">
        <v>52535742</v>
      </c>
      <c r="H382" s="101">
        <v>4088637</v>
      </c>
      <c r="I382" s="100">
        <v>0</v>
      </c>
      <c r="J382" s="96">
        <v>0</v>
      </c>
      <c r="K382" t="str">
        <f t="shared" si="10"/>
        <v/>
      </c>
      <c r="L382" s="102">
        <f t="shared" si="11"/>
        <v>4088637</v>
      </c>
    </row>
    <row r="383" spans="1:12" x14ac:dyDescent="0.2">
      <c r="A383" s="12" t="s">
        <v>320</v>
      </c>
      <c r="B383" s="12" t="s">
        <v>1252</v>
      </c>
      <c r="C383" s="12" t="s">
        <v>1253</v>
      </c>
      <c r="D383" s="100">
        <v>0</v>
      </c>
      <c r="E383" s="100">
        <v>0</v>
      </c>
      <c r="F383" s="100">
        <v>50426139</v>
      </c>
      <c r="G383" s="100">
        <v>46785055</v>
      </c>
      <c r="H383" s="101">
        <v>3641084</v>
      </c>
      <c r="I383" s="100">
        <v>0</v>
      </c>
      <c r="J383" s="96">
        <v>0</v>
      </c>
      <c r="K383" t="str">
        <f t="shared" si="10"/>
        <v/>
      </c>
      <c r="L383" s="102">
        <f t="shared" si="11"/>
        <v>3641084</v>
      </c>
    </row>
    <row r="384" spans="1:12" x14ac:dyDescent="0.2">
      <c r="A384" s="12" t="s">
        <v>417</v>
      </c>
      <c r="B384" s="12" t="s">
        <v>1254</v>
      </c>
      <c r="C384" s="12" t="s">
        <v>1255</v>
      </c>
      <c r="D384" s="100">
        <v>0</v>
      </c>
      <c r="E384" s="100">
        <v>0</v>
      </c>
      <c r="F384" s="100">
        <v>56624379</v>
      </c>
      <c r="G384" s="100">
        <v>52535742</v>
      </c>
      <c r="H384" s="101">
        <v>4088637</v>
      </c>
      <c r="I384" s="100">
        <v>0</v>
      </c>
      <c r="J384" s="96">
        <v>0</v>
      </c>
      <c r="K384" t="str">
        <f t="shared" si="10"/>
        <v/>
      </c>
      <c r="L384" s="102">
        <f t="shared" si="11"/>
        <v>4088637</v>
      </c>
    </row>
    <row r="385" spans="1:12" x14ac:dyDescent="0.2">
      <c r="A385" s="12" t="s">
        <v>450</v>
      </c>
      <c r="B385" s="12" t="s">
        <v>1256</v>
      </c>
      <c r="C385" s="12" t="s">
        <v>1257</v>
      </c>
      <c r="D385" s="100">
        <v>0</v>
      </c>
      <c r="E385" s="100">
        <v>0</v>
      </c>
      <c r="F385" s="100">
        <v>56624379</v>
      </c>
      <c r="G385" s="100">
        <v>56624379</v>
      </c>
      <c r="H385" s="101">
        <v>0</v>
      </c>
      <c r="I385" s="100">
        <v>0</v>
      </c>
      <c r="J385" s="96">
        <v>0</v>
      </c>
      <c r="K385" t="str">
        <f t="shared" si="10"/>
        <v/>
      </c>
      <c r="L385" s="102">
        <f t="shared" si="11"/>
        <v>0</v>
      </c>
    </row>
    <row r="386" spans="1:12" x14ac:dyDescent="0.2">
      <c r="A386" s="12" t="s">
        <v>453</v>
      </c>
      <c r="B386" s="12" t="s">
        <v>1258</v>
      </c>
      <c r="C386" s="12" t="s">
        <v>823</v>
      </c>
      <c r="D386" s="100">
        <v>0</v>
      </c>
      <c r="E386" s="100">
        <v>0</v>
      </c>
      <c r="F386" s="100">
        <v>56624379</v>
      </c>
      <c r="G386" s="100">
        <v>56624379</v>
      </c>
      <c r="H386" s="101">
        <v>0</v>
      </c>
      <c r="I386" s="100">
        <v>0</v>
      </c>
      <c r="J386" s="96">
        <v>0</v>
      </c>
      <c r="K386" t="str">
        <f t="shared" si="10"/>
        <v/>
      </c>
      <c r="L386" s="102">
        <f t="shared" si="11"/>
        <v>0</v>
      </c>
    </row>
    <row r="387" spans="1:12" x14ac:dyDescent="0.2">
      <c r="A387" s="12" t="s">
        <v>195</v>
      </c>
      <c r="B387" s="12" t="s">
        <v>1259</v>
      </c>
      <c r="C387" s="12" t="s">
        <v>1260</v>
      </c>
      <c r="D387" s="100">
        <v>0</v>
      </c>
      <c r="E387" s="100">
        <v>0</v>
      </c>
      <c r="F387" s="100">
        <v>49714179</v>
      </c>
      <c r="G387" s="100">
        <v>49714179</v>
      </c>
      <c r="H387" s="101">
        <v>0</v>
      </c>
      <c r="I387" s="100">
        <v>0</v>
      </c>
      <c r="J387" s="96">
        <v>0</v>
      </c>
      <c r="K387" t="str">
        <f t="shared" si="10"/>
        <v/>
      </c>
      <c r="L387" s="102">
        <f t="shared" si="11"/>
        <v>0</v>
      </c>
    </row>
    <row r="388" spans="1:12" x14ac:dyDescent="0.2">
      <c r="A388" s="12" t="s">
        <v>179</v>
      </c>
      <c r="B388" s="12" t="s">
        <v>1261</v>
      </c>
      <c r="C388" s="12" t="s">
        <v>1545</v>
      </c>
      <c r="D388" s="100">
        <v>0</v>
      </c>
      <c r="E388" s="100">
        <v>0</v>
      </c>
      <c r="F388" s="100">
        <v>53303856</v>
      </c>
      <c r="G388" s="100">
        <v>53303856</v>
      </c>
      <c r="H388" s="101">
        <v>0</v>
      </c>
      <c r="I388" s="100">
        <v>0</v>
      </c>
      <c r="J388" s="96">
        <v>0</v>
      </c>
      <c r="K388" t="str">
        <f t="shared" si="10"/>
        <v/>
      </c>
      <c r="L388" s="102">
        <f t="shared" si="11"/>
        <v>0</v>
      </c>
    </row>
    <row r="389" spans="1:12" x14ac:dyDescent="0.2">
      <c r="A389" s="12" t="s">
        <v>442</v>
      </c>
      <c r="B389" s="12" t="s">
        <v>1262</v>
      </c>
      <c r="C389" s="12" t="s">
        <v>1263</v>
      </c>
      <c r="D389" s="100">
        <v>0</v>
      </c>
      <c r="E389" s="100">
        <v>0</v>
      </c>
      <c r="F389" s="100">
        <v>56624379</v>
      </c>
      <c r="G389" s="100">
        <v>56624379</v>
      </c>
      <c r="H389" s="101">
        <v>0</v>
      </c>
      <c r="I389" s="100">
        <v>0</v>
      </c>
      <c r="J389" s="96">
        <v>0</v>
      </c>
      <c r="K389" t="str">
        <f t="shared" si="10"/>
        <v/>
      </c>
      <c r="L389" s="102">
        <f t="shared" si="11"/>
        <v>0</v>
      </c>
    </row>
    <row r="390" spans="1:12" x14ac:dyDescent="0.2">
      <c r="A390" s="12" t="s">
        <v>332</v>
      </c>
      <c r="B390" s="12" t="s">
        <v>1264</v>
      </c>
      <c r="C390" s="12" t="s">
        <v>1265</v>
      </c>
      <c r="D390" s="100">
        <v>0</v>
      </c>
      <c r="E390" s="100">
        <v>0</v>
      </c>
      <c r="F390" s="100">
        <v>50426139</v>
      </c>
      <c r="G390" s="100">
        <v>46785054</v>
      </c>
      <c r="H390" s="101">
        <v>3641085</v>
      </c>
      <c r="I390" s="100">
        <v>0</v>
      </c>
      <c r="J390" s="96">
        <v>0</v>
      </c>
      <c r="K390" t="str">
        <f t="shared" si="10"/>
        <v/>
      </c>
      <c r="L390" s="102">
        <f t="shared" si="11"/>
        <v>3641085</v>
      </c>
    </row>
    <row r="391" spans="1:12" x14ac:dyDescent="0.2">
      <c r="A391" s="12" t="s">
        <v>31</v>
      </c>
      <c r="B391" s="12" t="s">
        <v>1266</v>
      </c>
      <c r="C391" s="12" t="s">
        <v>1267</v>
      </c>
      <c r="D391" s="100">
        <v>0</v>
      </c>
      <c r="E391" s="100">
        <v>0</v>
      </c>
      <c r="F391" s="100">
        <v>59548125</v>
      </c>
      <c r="G391" s="100">
        <v>59548125</v>
      </c>
      <c r="H391" s="101">
        <v>0</v>
      </c>
      <c r="I391" s="100">
        <v>0</v>
      </c>
      <c r="J391" s="96">
        <v>0</v>
      </c>
      <c r="K391" t="str">
        <f t="shared" si="10"/>
        <v/>
      </c>
      <c r="L391" s="102">
        <f t="shared" si="11"/>
        <v>0</v>
      </c>
    </row>
    <row r="392" spans="1:12" x14ac:dyDescent="0.2">
      <c r="A392" s="12" t="s">
        <v>1268</v>
      </c>
      <c r="B392" s="12" t="s">
        <v>1269</v>
      </c>
      <c r="C392" s="12" t="s">
        <v>926</v>
      </c>
      <c r="D392" s="100">
        <v>0</v>
      </c>
      <c r="E392" s="100">
        <v>0</v>
      </c>
      <c r="F392" s="100">
        <v>93408192</v>
      </c>
      <c r="G392" s="100">
        <v>95185492</v>
      </c>
      <c r="H392" s="101">
        <v>0</v>
      </c>
      <c r="I392" s="100">
        <v>1777300</v>
      </c>
      <c r="J392" s="96">
        <v>-1777300</v>
      </c>
      <c r="K392">
        <f t="shared" si="10"/>
        <v>-1777300</v>
      </c>
      <c r="L392" s="102">
        <f t="shared" si="11"/>
        <v>0</v>
      </c>
    </row>
    <row r="393" spans="1:12" x14ac:dyDescent="0.2">
      <c r="A393" s="12" t="s">
        <v>281</v>
      </c>
      <c r="B393" s="12" t="s">
        <v>1270</v>
      </c>
      <c r="C393" s="12" t="s">
        <v>1271</v>
      </c>
      <c r="D393" s="100">
        <v>0</v>
      </c>
      <c r="E393" s="100">
        <v>0</v>
      </c>
      <c r="F393" s="100">
        <v>66557790</v>
      </c>
      <c r="G393" s="100">
        <v>66557790</v>
      </c>
      <c r="H393" s="101">
        <v>0</v>
      </c>
      <c r="I393" s="100">
        <v>0</v>
      </c>
      <c r="J393" s="96">
        <v>0</v>
      </c>
      <c r="K393" t="str">
        <f t="shared" ref="K393:K456" si="12">IF(J393=0,"",J393)</f>
        <v/>
      </c>
      <c r="L393" s="102">
        <f t="shared" ref="L393:L456" si="13">VALUE(H393)</f>
        <v>0</v>
      </c>
    </row>
    <row r="394" spans="1:12" x14ac:dyDescent="0.2">
      <c r="A394" s="12" t="s">
        <v>1272</v>
      </c>
      <c r="B394" s="12" t="s">
        <v>1273</v>
      </c>
      <c r="C394" s="12" t="s">
        <v>1274</v>
      </c>
      <c r="D394" s="100">
        <v>0</v>
      </c>
      <c r="E394" s="100">
        <v>0</v>
      </c>
      <c r="F394" s="100">
        <v>214627896</v>
      </c>
      <c r="G394" s="100">
        <v>214627896</v>
      </c>
      <c r="H394" s="101">
        <v>0</v>
      </c>
      <c r="I394" s="100">
        <v>0</v>
      </c>
      <c r="J394" s="96">
        <v>0</v>
      </c>
      <c r="K394" t="str">
        <f t="shared" si="12"/>
        <v/>
      </c>
      <c r="L394" s="102">
        <f t="shared" si="13"/>
        <v>0</v>
      </c>
    </row>
    <row r="395" spans="1:12" x14ac:dyDescent="0.2">
      <c r="A395" s="12" t="s">
        <v>1275</v>
      </c>
      <c r="B395" s="12" t="s">
        <v>1276</v>
      </c>
      <c r="C395" s="12" t="s">
        <v>1277</v>
      </c>
      <c r="D395" s="100">
        <v>0</v>
      </c>
      <c r="E395" s="100">
        <v>0</v>
      </c>
      <c r="F395" s="100">
        <v>87523920</v>
      </c>
      <c r="G395" s="100">
        <v>87523920</v>
      </c>
      <c r="H395" s="101">
        <v>0</v>
      </c>
      <c r="I395" s="100">
        <v>0</v>
      </c>
      <c r="J395" s="96">
        <v>0</v>
      </c>
      <c r="K395" t="str">
        <f t="shared" si="12"/>
        <v/>
      </c>
      <c r="L395" s="102">
        <f t="shared" si="13"/>
        <v>0</v>
      </c>
    </row>
    <row r="396" spans="1:12" x14ac:dyDescent="0.2">
      <c r="A396" s="12" t="s">
        <v>1507</v>
      </c>
      <c r="B396" s="12" t="s">
        <v>1278</v>
      </c>
      <c r="C396" s="12" t="s">
        <v>1279</v>
      </c>
      <c r="D396" s="100">
        <v>0</v>
      </c>
      <c r="E396" s="100">
        <v>0</v>
      </c>
      <c r="F396" s="100">
        <v>87523920</v>
      </c>
      <c r="G396" s="100">
        <v>87523920</v>
      </c>
      <c r="H396" s="101">
        <v>0</v>
      </c>
      <c r="I396" s="100">
        <v>0</v>
      </c>
      <c r="J396" s="96">
        <v>0</v>
      </c>
      <c r="K396" t="str">
        <f t="shared" si="12"/>
        <v/>
      </c>
      <c r="L396" s="102">
        <f t="shared" si="13"/>
        <v>0</v>
      </c>
    </row>
    <row r="397" spans="1:12" x14ac:dyDescent="0.2">
      <c r="A397" s="12" t="s">
        <v>410</v>
      </c>
      <c r="B397" s="12" t="s">
        <v>1280</v>
      </c>
      <c r="C397" s="12" t="s">
        <v>1281</v>
      </c>
      <c r="D397" s="100">
        <v>0</v>
      </c>
      <c r="E397" s="100">
        <v>0</v>
      </c>
      <c r="F397" s="100">
        <v>56624379</v>
      </c>
      <c r="G397" s="100">
        <v>52535742</v>
      </c>
      <c r="H397" s="101">
        <v>4088637</v>
      </c>
      <c r="I397" s="100">
        <v>0</v>
      </c>
      <c r="J397" s="96">
        <v>0</v>
      </c>
      <c r="K397" t="str">
        <f t="shared" si="12"/>
        <v/>
      </c>
      <c r="L397" s="102">
        <f t="shared" si="13"/>
        <v>4088637</v>
      </c>
    </row>
    <row r="398" spans="1:12" x14ac:dyDescent="0.2">
      <c r="A398" s="12" t="s">
        <v>105</v>
      </c>
      <c r="B398" s="12" t="s">
        <v>1282</v>
      </c>
      <c r="C398" s="12" t="s">
        <v>1283</v>
      </c>
      <c r="D398" s="100">
        <v>0</v>
      </c>
      <c r="E398" s="100">
        <v>0</v>
      </c>
      <c r="F398" s="100">
        <v>75251262</v>
      </c>
      <c r="G398" s="100">
        <v>69951324</v>
      </c>
      <c r="H398" s="101">
        <v>5299938</v>
      </c>
      <c r="I398" s="100">
        <v>0</v>
      </c>
      <c r="J398" s="96">
        <v>0</v>
      </c>
      <c r="K398" t="str">
        <f t="shared" si="12"/>
        <v/>
      </c>
      <c r="L398" s="102">
        <f t="shared" si="13"/>
        <v>5299938</v>
      </c>
    </row>
    <row r="399" spans="1:12" x14ac:dyDescent="0.2">
      <c r="A399" s="12" t="s">
        <v>227</v>
      </c>
      <c r="B399" s="12" t="s">
        <v>1284</v>
      </c>
      <c r="C399" s="12" t="s">
        <v>1285</v>
      </c>
      <c r="D399" s="100">
        <v>0</v>
      </c>
      <c r="E399" s="100">
        <v>0</v>
      </c>
      <c r="F399" s="100">
        <v>66557790</v>
      </c>
      <c r="G399" s="100">
        <v>66557790</v>
      </c>
      <c r="H399" s="101">
        <v>0</v>
      </c>
      <c r="I399" s="100">
        <v>0</v>
      </c>
      <c r="J399" s="96">
        <v>0</v>
      </c>
      <c r="K399" t="str">
        <f t="shared" si="12"/>
        <v/>
      </c>
      <c r="L399" s="102">
        <f t="shared" si="13"/>
        <v>0</v>
      </c>
    </row>
    <row r="400" spans="1:12" x14ac:dyDescent="0.2">
      <c r="A400" s="12" t="s">
        <v>400</v>
      </c>
      <c r="B400" s="12" t="s">
        <v>1286</v>
      </c>
      <c r="C400" s="12" t="s">
        <v>1287</v>
      </c>
      <c r="D400" s="100">
        <v>0</v>
      </c>
      <c r="E400" s="100">
        <v>0</v>
      </c>
      <c r="F400" s="100">
        <v>50426139</v>
      </c>
      <c r="G400" s="100">
        <v>46785054</v>
      </c>
      <c r="H400" s="101">
        <v>3641085</v>
      </c>
      <c r="I400" s="100">
        <v>0</v>
      </c>
      <c r="J400" s="96">
        <v>0</v>
      </c>
      <c r="K400" t="str">
        <f t="shared" si="12"/>
        <v/>
      </c>
      <c r="L400" s="102">
        <f t="shared" si="13"/>
        <v>3641085</v>
      </c>
    </row>
    <row r="401" spans="1:12" x14ac:dyDescent="0.2">
      <c r="A401" s="12" t="s">
        <v>99</v>
      </c>
      <c r="B401" s="12" t="s">
        <v>1288</v>
      </c>
      <c r="C401" s="12" t="s">
        <v>1289</v>
      </c>
      <c r="D401" s="100">
        <v>0</v>
      </c>
      <c r="E401" s="100">
        <v>0</v>
      </c>
      <c r="F401" s="100">
        <v>27761205</v>
      </c>
      <c r="G401" s="100">
        <v>27761205</v>
      </c>
      <c r="H401" s="101">
        <v>0</v>
      </c>
      <c r="I401" s="100">
        <v>0</v>
      </c>
      <c r="J401" s="96">
        <v>0</v>
      </c>
      <c r="K401" t="str">
        <f t="shared" si="12"/>
        <v/>
      </c>
      <c r="L401" s="102">
        <f t="shared" si="13"/>
        <v>0</v>
      </c>
    </row>
    <row r="402" spans="1:12" x14ac:dyDescent="0.2">
      <c r="A402" s="12" t="s">
        <v>118</v>
      </c>
      <c r="B402" s="12" t="s">
        <v>1290</v>
      </c>
      <c r="C402" s="12" t="s">
        <v>1291</v>
      </c>
      <c r="D402" s="100">
        <v>0</v>
      </c>
      <c r="E402" s="100">
        <v>0</v>
      </c>
      <c r="F402" s="100">
        <v>59548125</v>
      </c>
      <c r="G402" s="100">
        <v>55248375</v>
      </c>
      <c r="H402" s="101">
        <v>4299750</v>
      </c>
      <c r="I402" s="100">
        <v>0</v>
      </c>
      <c r="J402" s="96">
        <v>0</v>
      </c>
      <c r="K402" t="str">
        <f t="shared" si="12"/>
        <v/>
      </c>
      <c r="L402" s="102">
        <f t="shared" si="13"/>
        <v>4299750</v>
      </c>
    </row>
    <row r="403" spans="1:12" x14ac:dyDescent="0.2">
      <c r="A403" s="12" t="s">
        <v>24</v>
      </c>
      <c r="B403" s="12" t="s">
        <v>1292</v>
      </c>
      <c r="C403" s="12" t="s">
        <v>1293</v>
      </c>
      <c r="D403" s="100">
        <v>0</v>
      </c>
      <c r="E403" s="100">
        <v>0</v>
      </c>
      <c r="F403" s="100">
        <v>59548125</v>
      </c>
      <c r="G403" s="100">
        <v>61698000</v>
      </c>
      <c r="H403" s="101">
        <v>0</v>
      </c>
      <c r="I403" s="100">
        <v>2149875</v>
      </c>
      <c r="J403" s="96">
        <v>-2149875</v>
      </c>
      <c r="K403">
        <f t="shared" si="12"/>
        <v>-2149875</v>
      </c>
      <c r="L403" s="102">
        <f t="shared" si="13"/>
        <v>0</v>
      </c>
    </row>
    <row r="404" spans="1:12" x14ac:dyDescent="0.2">
      <c r="A404" s="12" t="s">
        <v>129</v>
      </c>
      <c r="B404" s="12" t="s">
        <v>1294</v>
      </c>
      <c r="C404" s="12" t="s">
        <v>1295</v>
      </c>
      <c r="D404" s="100">
        <v>0</v>
      </c>
      <c r="E404" s="100">
        <v>0</v>
      </c>
      <c r="F404" s="100">
        <v>73399935</v>
      </c>
      <c r="G404" s="100">
        <v>73399935</v>
      </c>
      <c r="H404" s="101">
        <v>0</v>
      </c>
      <c r="I404" s="100">
        <v>0</v>
      </c>
      <c r="J404" s="96">
        <v>0</v>
      </c>
      <c r="K404" t="str">
        <f t="shared" si="12"/>
        <v/>
      </c>
      <c r="L404" s="102">
        <f t="shared" si="13"/>
        <v>0</v>
      </c>
    </row>
    <row r="405" spans="1:12" x14ac:dyDescent="0.2">
      <c r="A405" s="12" t="s">
        <v>223</v>
      </c>
      <c r="B405" s="12" t="s">
        <v>1296</v>
      </c>
      <c r="C405" s="12" t="s">
        <v>1297</v>
      </c>
      <c r="D405" s="100">
        <v>0</v>
      </c>
      <c r="E405" s="100">
        <v>0</v>
      </c>
      <c r="F405" s="100">
        <v>67345659</v>
      </c>
      <c r="G405" s="100">
        <v>67345659</v>
      </c>
      <c r="H405" s="101">
        <v>0</v>
      </c>
      <c r="I405" s="100">
        <v>0</v>
      </c>
      <c r="J405" s="96">
        <v>0</v>
      </c>
      <c r="K405" t="str">
        <f t="shared" si="12"/>
        <v/>
      </c>
      <c r="L405" s="102">
        <f t="shared" si="13"/>
        <v>0</v>
      </c>
    </row>
    <row r="406" spans="1:12" x14ac:dyDescent="0.2">
      <c r="A406" s="12" t="s">
        <v>1298</v>
      </c>
      <c r="B406" s="12" t="s">
        <v>1299</v>
      </c>
      <c r="C406" s="12" t="s">
        <v>1300</v>
      </c>
      <c r="D406" s="100">
        <v>0</v>
      </c>
      <c r="E406" s="100">
        <v>0</v>
      </c>
      <c r="F406" s="100">
        <v>112072560</v>
      </c>
      <c r="G406" s="100">
        <v>104550180</v>
      </c>
      <c r="H406" s="101">
        <v>7522380</v>
      </c>
      <c r="I406" s="100">
        <v>0</v>
      </c>
      <c r="J406" s="96">
        <v>0</v>
      </c>
      <c r="K406" t="str">
        <f t="shared" si="12"/>
        <v/>
      </c>
      <c r="L406" s="102">
        <f t="shared" si="13"/>
        <v>7522380</v>
      </c>
    </row>
    <row r="407" spans="1:12" x14ac:dyDescent="0.2">
      <c r="A407" s="12" t="s">
        <v>1301</v>
      </c>
      <c r="B407" s="12" t="s">
        <v>1302</v>
      </c>
      <c r="C407" s="12" t="s">
        <v>1303</v>
      </c>
      <c r="D407" s="100">
        <v>0</v>
      </c>
      <c r="E407" s="100">
        <v>0</v>
      </c>
      <c r="F407" s="100">
        <v>93408192</v>
      </c>
      <c r="G407" s="100">
        <v>93408192</v>
      </c>
      <c r="H407" s="101">
        <v>0</v>
      </c>
      <c r="I407" s="100">
        <v>0</v>
      </c>
      <c r="J407" s="96">
        <v>0</v>
      </c>
      <c r="K407" t="str">
        <f t="shared" si="12"/>
        <v/>
      </c>
      <c r="L407" s="102">
        <f t="shared" si="13"/>
        <v>0</v>
      </c>
    </row>
    <row r="408" spans="1:12" x14ac:dyDescent="0.2">
      <c r="A408" s="12" t="s">
        <v>1304</v>
      </c>
      <c r="B408" s="12" t="s">
        <v>1305</v>
      </c>
      <c r="C408" s="12" t="s">
        <v>1159</v>
      </c>
      <c r="D408" s="100">
        <v>0</v>
      </c>
      <c r="E408" s="100">
        <v>0</v>
      </c>
      <c r="F408" s="100">
        <v>126530352</v>
      </c>
      <c r="G408" s="100">
        <v>126530352</v>
      </c>
      <c r="H408" s="101">
        <v>0</v>
      </c>
      <c r="I408" s="100">
        <v>0</v>
      </c>
      <c r="J408" s="96">
        <v>0</v>
      </c>
      <c r="K408" t="str">
        <f t="shared" si="12"/>
        <v/>
      </c>
      <c r="L408" s="102">
        <f t="shared" si="13"/>
        <v>0</v>
      </c>
    </row>
    <row r="409" spans="1:12" x14ac:dyDescent="0.2">
      <c r="A409" s="12" t="s">
        <v>419</v>
      </c>
      <c r="B409" s="12" t="s">
        <v>1306</v>
      </c>
      <c r="C409" s="12" t="s">
        <v>1307</v>
      </c>
      <c r="D409" s="100">
        <v>0</v>
      </c>
      <c r="E409" s="100">
        <v>0</v>
      </c>
      <c r="F409" s="100">
        <v>50426139</v>
      </c>
      <c r="G409" s="100">
        <v>46785054</v>
      </c>
      <c r="H409" s="101">
        <v>3641085</v>
      </c>
      <c r="I409" s="100">
        <v>0</v>
      </c>
      <c r="J409" s="96">
        <v>0</v>
      </c>
      <c r="K409" t="str">
        <f t="shared" si="12"/>
        <v/>
      </c>
      <c r="L409" s="102">
        <f t="shared" si="13"/>
        <v>3641085</v>
      </c>
    </row>
    <row r="410" spans="1:12" x14ac:dyDescent="0.2">
      <c r="A410" s="12" t="s">
        <v>21</v>
      </c>
      <c r="B410" s="12" t="s">
        <v>1308</v>
      </c>
      <c r="C410" s="12" t="s">
        <v>1309</v>
      </c>
      <c r="D410" s="100">
        <v>0</v>
      </c>
      <c r="E410" s="100">
        <v>0</v>
      </c>
      <c r="F410" s="100">
        <v>63558135</v>
      </c>
      <c r="G410" s="100">
        <v>63558135</v>
      </c>
      <c r="H410" s="101">
        <v>0</v>
      </c>
      <c r="I410" s="100">
        <v>0</v>
      </c>
      <c r="J410" s="96">
        <v>0</v>
      </c>
      <c r="K410" t="str">
        <f t="shared" si="12"/>
        <v/>
      </c>
      <c r="L410" s="102">
        <f t="shared" si="13"/>
        <v>0</v>
      </c>
    </row>
    <row r="411" spans="1:12" x14ac:dyDescent="0.2">
      <c r="A411" s="12" t="s">
        <v>81</v>
      </c>
      <c r="B411" s="12" t="s">
        <v>1310</v>
      </c>
      <c r="C411" s="12" t="s">
        <v>1311</v>
      </c>
      <c r="D411" s="100">
        <v>0</v>
      </c>
      <c r="E411" s="100">
        <v>0</v>
      </c>
      <c r="F411" s="100">
        <v>73399935</v>
      </c>
      <c r="G411" s="100">
        <v>73399935</v>
      </c>
      <c r="H411" s="101">
        <v>0</v>
      </c>
      <c r="I411" s="100">
        <v>0</v>
      </c>
      <c r="J411" s="96">
        <v>0</v>
      </c>
      <c r="K411" t="str">
        <f t="shared" si="12"/>
        <v/>
      </c>
      <c r="L411" s="102">
        <f t="shared" si="13"/>
        <v>0</v>
      </c>
    </row>
    <row r="412" spans="1:12" x14ac:dyDescent="0.2">
      <c r="A412" s="12" t="s">
        <v>354</v>
      </c>
      <c r="B412" s="12" t="s">
        <v>1312</v>
      </c>
      <c r="C412" s="12" t="s">
        <v>1313</v>
      </c>
      <c r="D412" s="100">
        <v>0</v>
      </c>
      <c r="E412" s="100">
        <v>0</v>
      </c>
      <c r="F412" s="100">
        <v>65924355</v>
      </c>
      <c r="G412" s="100">
        <v>65924355</v>
      </c>
      <c r="H412" s="101">
        <v>0</v>
      </c>
      <c r="I412" s="100">
        <v>0</v>
      </c>
      <c r="J412" s="96">
        <v>0</v>
      </c>
      <c r="K412" t="str">
        <f t="shared" si="12"/>
        <v/>
      </c>
      <c r="L412" s="102">
        <f t="shared" si="13"/>
        <v>0</v>
      </c>
    </row>
    <row r="413" spans="1:12" x14ac:dyDescent="0.2">
      <c r="A413" s="12" t="s">
        <v>1314</v>
      </c>
      <c r="B413" s="12" t="s">
        <v>1315</v>
      </c>
      <c r="C413" s="12" t="s">
        <v>1316</v>
      </c>
      <c r="D413" s="100">
        <v>0</v>
      </c>
      <c r="E413" s="100">
        <v>0</v>
      </c>
      <c r="F413" s="100">
        <v>87523920</v>
      </c>
      <c r="G413" s="100">
        <v>81649260</v>
      </c>
      <c r="H413" s="101">
        <v>5874660</v>
      </c>
      <c r="I413" s="100">
        <v>0</v>
      </c>
      <c r="J413" s="96">
        <v>0</v>
      </c>
      <c r="K413" t="str">
        <f t="shared" si="12"/>
        <v/>
      </c>
      <c r="L413" s="102">
        <f t="shared" si="13"/>
        <v>5874660</v>
      </c>
    </row>
    <row r="414" spans="1:12" x14ac:dyDescent="0.2">
      <c r="A414" s="12" t="s">
        <v>33</v>
      </c>
      <c r="B414" s="12" t="s">
        <v>1317</v>
      </c>
      <c r="C414" s="12" t="s">
        <v>1318</v>
      </c>
      <c r="D414" s="100">
        <v>0</v>
      </c>
      <c r="E414" s="100">
        <v>0</v>
      </c>
      <c r="F414" s="100">
        <v>73399935</v>
      </c>
      <c r="G414" s="100">
        <v>73399935</v>
      </c>
      <c r="H414" s="101">
        <v>0</v>
      </c>
      <c r="I414" s="100">
        <v>0</v>
      </c>
      <c r="J414" s="96">
        <v>0</v>
      </c>
      <c r="K414" t="str">
        <f t="shared" si="12"/>
        <v/>
      </c>
      <c r="L414" s="102">
        <f t="shared" si="13"/>
        <v>0</v>
      </c>
    </row>
    <row r="415" spans="1:12" x14ac:dyDescent="0.2">
      <c r="A415" s="12" t="s">
        <v>1319</v>
      </c>
      <c r="B415" s="12" t="s">
        <v>1320</v>
      </c>
      <c r="C415" s="12" t="s">
        <v>1321</v>
      </c>
      <c r="D415" s="100">
        <v>0</v>
      </c>
      <c r="E415" s="100">
        <v>0</v>
      </c>
      <c r="F415" s="100">
        <v>65924355</v>
      </c>
      <c r="G415" s="100">
        <v>61164201</v>
      </c>
      <c r="H415" s="101">
        <v>4760154</v>
      </c>
      <c r="I415" s="100">
        <v>0</v>
      </c>
      <c r="J415" s="96">
        <v>0</v>
      </c>
      <c r="K415" t="str">
        <f t="shared" si="12"/>
        <v/>
      </c>
      <c r="L415" s="102">
        <f t="shared" si="13"/>
        <v>4760154</v>
      </c>
    </row>
    <row r="416" spans="1:12" x14ac:dyDescent="0.2">
      <c r="A416" s="12" t="s">
        <v>1508</v>
      </c>
      <c r="B416" s="12" t="s">
        <v>1322</v>
      </c>
      <c r="C416" s="12" t="s">
        <v>1323</v>
      </c>
      <c r="D416" s="100">
        <v>0</v>
      </c>
      <c r="E416" s="100">
        <v>0</v>
      </c>
      <c r="F416" s="100">
        <v>119739384</v>
      </c>
      <c r="G416" s="100">
        <v>119739384</v>
      </c>
      <c r="H416" s="101">
        <v>0</v>
      </c>
      <c r="I416" s="100">
        <v>0</v>
      </c>
      <c r="J416" s="96">
        <v>0</v>
      </c>
      <c r="K416" t="str">
        <f t="shared" si="12"/>
        <v/>
      </c>
      <c r="L416" s="102">
        <f t="shared" si="13"/>
        <v>0</v>
      </c>
    </row>
    <row r="417" spans="1:12" x14ac:dyDescent="0.2">
      <c r="A417" s="12" t="s">
        <v>61</v>
      </c>
      <c r="B417" s="12" t="s">
        <v>1324</v>
      </c>
      <c r="C417" s="12" t="s">
        <v>1325</v>
      </c>
      <c r="D417" s="100">
        <v>0</v>
      </c>
      <c r="E417" s="100">
        <v>0</v>
      </c>
      <c r="F417" s="100">
        <v>49714179</v>
      </c>
      <c r="G417" s="100">
        <v>46124502</v>
      </c>
      <c r="H417" s="101">
        <v>3589677</v>
      </c>
      <c r="I417" s="100">
        <v>0</v>
      </c>
      <c r="J417" s="96">
        <v>0</v>
      </c>
      <c r="K417" t="str">
        <f t="shared" si="12"/>
        <v/>
      </c>
      <c r="L417" s="102">
        <f t="shared" si="13"/>
        <v>3589677</v>
      </c>
    </row>
    <row r="418" spans="1:12" x14ac:dyDescent="0.2">
      <c r="A418" s="12" t="s">
        <v>355</v>
      </c>
      <c r="B418" s="12" t="s">
        <v>1326</v>
      </c>
      <c r="C418" s="12" t="s">
        <v>1327</v>
      </c>
      <c r="D418" s="100">
        <v>0</v>
      </c>
      <c r="E418" s="100">
        <v>0</v>
      </c>
      <c r="F418" s="100">
        <v>65924355</v>
      </c>
      <c r="G418" s="100">
        <v>65924355</v>
      </c>
      <c r="H418" s="101">
        <v>0</v>
      </c>
      <c r="I418" s="100">
        <v>0</v>
      </c>
      <c r="J418" s="96">
        <v>0</v>
      </c>
      <c r="K418" t="str">
        <f t="shared" si="12"/>
        <v/>
      </c>
      <c r="L418" s="102">
        <f t="shared" si="13"/>
        <v>0</v>
      </c>
    </row>
    <row r="419" spans="1:12" x14ac:dyDescent="0.2">
      <c r="A419" s="12" t="s">
        <v>43</v>
      </c>
      <c r="B419" s="12" t="s">
        <v>1328</v>
      </c>
      <c r="C419" s="12" t="s">
        <v>1329</v>
      </c>
      <c r="D419" s="100">
        <v>0</v>
      </c>
      <c r="E419" s="100">
        <v>0</v>
      </c>
      <c r="F419" s="100">
        <v>63558135</v>
      </c>
      <c r="G419" s="100">
        <v>63558135</v>
      </c>
      <c r="H419" s="101">
        <v>0</v>
      </c>
      <c r="I419" s="100">
        <v>0</v>
      </c>
      <c r="J419" s="96">
        <v>0</v>
      </c>
      <c r="K419" t="str">
        <f t="shared" si="12"/>
        <v/>
      </c>
      <c r="L419" s="102">
        <f t="shared" si="13"/>
        <v>0</v>
      </c>
    </row>
    <row r="420" spans="1:12" x14ac:dyDescent="0.2">
      <c r="A420" s="12" t="s">
        <v>193</v>
      </c>
      <c r="B420" s="12" t="s">
        <v>1330</v>
      </c>
      <c r="C420" s="12" t="s">
        <v>1546</v>
      </c>
      <c r="D420" s="100">
        <v>0</v>
      </c>
      <c r="E420" s="100">
        <v>0</v>
      </c>
      <c r="F420" s="100">
        <v>73399935</v>
      </c>
      <c r="G420" s="100">
        <v>73399935</v>
      </c>
      <c r="H420" s="101">
        <v>0</v>
      </c>
      <c r="I420" s="100">
        <v>0</v>
      </c>
      <c r="J420" s="96">
        <v>0</v>
      </c>
      <c r="K420" t="str">
        <f t="shared" si="12"/>
        <v/>
      </c>
      <c r="L420" s="102">
        <f t="shared" si="13"/>
        <v>0</v>
      </c>
    </row>
    <row r="421" spans="1:12" x14ac:dyDescent="0.2">
      <c r="A421" s="12" t="s">
        <v>376</v>
      </c>
      <c r="B421" s="12" t="s">
        <v>1331</v>
      </c>
      <c r="C421" s="12" t="s">
        <v>1332</v>
      </c>
      <c r="D421" s="100">
        <v>0</v>
      </c>
      <c r="E421" s="100">
        <v>0</v>
      </c>
      <c r="F421" s="100">
        <v>66845970</v>
      </c>
      <c r="G421" s="100">
        <v>72978923</v>
      </c>
      <c r="H421" s="101">
        <v>0</v>
      </c>
      <c r="I421" s="100">
        <v>6132953</v>
      </c>
      <c r="J421" s="96">
        <v>-6132953</v>
      </c>
      <c r="K421">
        <f t="shared" si="12"/>
        <v>-6132953</v>
      </c>
      <c r="L421" s="102">
        <f t="shared" si="13"/>
        <v>0</v>
      </c>
    </row>
    <row r="422" spans="1:12" x14ac:dyDescent="0.2">
      <c r="A422" s="12" t="s">
        <v>67</v>
      </c>
      <c r="B422" s="12" t="s">
        <v>1333</v>
      </c>
      <c r="C422" s="12" t="s">
        <v>1334</v>
      </c>
      <c r="D422" s="100">
        <v>0</v>
      </c>
      <c r="E422" s="100">
        <v>0</v>
      </c>
      <c r="F422" s="100">
        <v>63558135</v>
      </c>
      <c r="G422" s="100">
        <v>49790241</v>
      </c>
      <c r="H422" s="101">
        <v>13767894</v>
      </c>
      <c r="I422" s="100">
        <v>0</v>
      </c>
      <c r="J422" s="96">
        <v>0</v>
      </c>
      <c r="K422" t="str">
        <f t="shared" si="12"/>
        <v/>
      </c>
      <c r="L422" s="102">
        <f t="shared" si="13"/>
        <v>13767894</v>
      </c>
    </row>
    <row r="423" spans="1:12" x14ac:dyDescent="0.2">
      <c r="A423" s="12" t="s">
        <v>142</v>
      </c>
      <c r="B423" s="12" t="s">
        <v>1335</v>
      </c>
      <c r="C423" s="12" t="s">
        <v>1336</v>
      </c>
      <c r="D423" s="100">
        <v>0</v>
      </c>
      <c r="E423" s="100">
        <v>0</v>
      </c>
      <c r="F423" s="100">
        <v>59548125</v>
      </c>
      <c r="G423" s="100">
        <v>59548125</v>
      </c>
      <c r="H423" s="101">
        <v>0</v>
      </c>
      <c r="I423" s="100">
        <v>0</v>
      </c>
      <c r="J423" s="96">
        <v>0</v>
      </c>
      <c r="K423" t="str">
        <f t="shared" si="12"/>
        <v/>
      </c>
      <c r="L423" s="102">
        <f t="shared" si="13"/>
        <v>0</v>
      </c>
    </row>
    <row r="424" spans="1:12" x14ac:dyDescent="0.2">
      <c r="A424" s="12" t="s">
        <v>1337</v>
      </c>
      <c r="B424" s="12" t="s">
        <v>1338</v>
      </c>
      <c r="C424" s="12" t="s">
        <v>1339</v>
      </c>
      <c r="D424" s="100">
        <v>0</v>
      </c>
      <c r="E424" s="100">
        <v>0</v>
      </c>
      <c r="F424" s="100">
        <v>184931706</v>
      </c>
      <c r="G424" s="100">
        <v>187618224</v>
      </c>
      <c r="H424" s="101">
        <v>0</v>
      </c>
      <c r="I424" s="100">
        <v>2686518</v>
      </c>
      <c r="J424" s="96">
        <v>-2686518</v>
      </c>
      <c r="K424">
        <f t="shared" si="12"/>
        <v>-2686518</v>
      </c>
      <c r="L424" s="102">
        <f t="shared" si="13"/>
        <v>0</v>
      </c>
    </row>
    <row r="425" spans="1:12" x14ac:dyDescent="0.2">
      <c r="A425" s="12" t="s">
        <v>1340</v>
      </c>
      <c r="B425" s="12" t="s">
        <v>1341</v>
      </c>
      <c r="C425" s="12" t="s">
        <v>1342</v>
      </c>
      <c r="D425" s="100">
        <v>0</v>
      </c>
      <c r="E425" s="100">
        <v>0</v>
      </c>
      <c r="F425" s="100">
        <v>119739384</v>
      </c>
      <c r="G425" s="100">
        <v>141171336</v>
      </c>
      <c r="H425" s="101">
        <v>0</v>
      </c>
      <c r="I425" s="100">
        <v>21431952</v>
      </c>
      <c r="J425" s="96">
        <v>-21431952</v>
      </c>
      <c r="K425">
        <f t="shared" si="12"/>
        <v>-21431952</v>
      </c>
      <c r="L425" s="102">
        <f t="shared" si="13"/>
        <v>0</v>
      </c>
    </row>
    <row r="426" spans="1:12" x14ac:dyDescent="0.2">
      <c r="A426" s="12" t="s">
        <v>1343</v>
      </c>
      <c r="B426" s="12" t="s">
        <v>1344</v>
      </c>
      <c r="C426" s="12" t="s">
        <v>1345</v>
      </c>
      <c r="D426" s="100">
        <v>0</v>
      </c>
      <c r="E426" s="100">
        <v>0</v>
      </c>
      <c r="F426" s="100">
        <v>119739384</v>
      </c>
      <c r="G426" s="100">
        <v>119739384</v>
      </c>
      <c r="H426" s="101">
        <v>0</v>
      </c>
      <c r="I426" s="100">
        <v>0</v>
      </c>
      <c r="J426" s="96">
        <v>0</v>
      </c>
      <c r="K426" t="str">
        <f t="shared" si="12"/>
        <v/>
      </c>
      <c r="L426" s="102">
        <f t="shared" si="13"/>
        <v>0</v>
      </c>
    </row>
    <row r="427" spans="1:12" x14ac:dyDescent="0.2">
      <c r="A427" s="12" t="s">
        <v>1346</v>
      </c>
      <c r="B427" s="12" t="s">
        <v>1347</v>
      </c>
      <c r="C427" s="12" t="s">
        <v>1348</v>
      </c>
      <c r="D427" s="100">
        <v>0</v>
      </c>
      <c r="E427" s="100">
        <v>0</v>
      </c>
      <c r="F427" s="100">
        <v>117033894</v>
      </c>
      <c r="G427" s="100">
        <v>117033894</v>
      </c>
      <c r="H427" s="101">
        <v>0</v>
      </c>
      <c r="I427" s="100">
        <v>0</v>
      </c>
      <c r="J427" s="96">
        <v>0</v>
      </c>
      <c r="K427" t="str">
        <f t="shared" si="12"/>
        <v/>
      </c>
      <c r="L427" s="102">
        <f t="shared" si="13"/>
        <v>0</v>
      </c>
    </row>
    <row r="428" spans="1:12" x14ac:dyDescent="0.2">
      <c r="A428" s="12" t="s">
        <v>211</v>
      </c>
      <c r="B428" s="12" t="s">
        <v>1349</v>
      </c>
      <c r="C428" s="12" t="s">
        <v>1350</v>
      </c>
      <c r="D428" s="100">
        <v>0</v>
      </c>
      <c r="E428" s="100">
        <v>0</v>
      </c>
      <c r="F428" s="100">
        <v>73399935</v>
      </c>
      <c r="G428" s="100">
        <v>73399935</v>
      </c>
      <c r="H428" s="101">
        <v>0</v>
      </c>
      <c r="I428" s="100">
        <v>0</v>
      </c>
      <c r="J428" s="96">
        <v>0</v>
      </c>
      <c r="K428" t="str">
        <f t="shared" si="12"/>
        <v/>
      </c>
      <c r="L428" s="102">
        <f t="shared" si="13"/>
        <v>0</v>
      </c>
    </row>
    <row r="429" spans="1:12" x14ac:dyDescent="0.2">
      <c r="A429" s="12" t="s">
        <v>218</v>
      </c>
      <c r="B429" s="12" t="s">
        <v>1351</v>
      </c>
      <c r="C429" s="12" t="s">
        <v>1131</v>
      </c>
      <c r="D429" s="100">
        <v>0</v>
      </c>
      <c r="E429" s="100">
        <v>0</v>
      </c>
      <c r="F429" s="100">
        <v>63558135</v>
      </c>
      <c r="G429" s="100">
        <v>56674188</v>
      </c>
      <c r="H429" s="101">
        <v>6883947</v>
      </c>
      <c r="I429" s="100">
        <v>0</v>
      </c>
      <c r="J429" s="96">
        <v>0</v>
      </c>
      <c r="K429" t="str">
        <f t="shared" si="12"/>
        <v/>
      </c>
      <c r="L429" s="102">
        <f t="shared" si="13"/>
        <v>6883947</v>
      </c>
    </row>
    <row r="430" spans="1:12" x14ac:dyDescent="0.2">
      <c r="A430" s="12" t="s">
        <v>57</v>
      </c>
      <c r="B430" s="12" t="s">
        <v>1352</v>
      </c>
      <c r="C430" s="12" t="s">
        <v>1547</v>
      </c>
      <c r="D430" s="100">
        <v>0</v>
      </c>
      <c r="E430" s="100">
        <v>0</v>
      </c>
      <c r="F430" s="100">
        <v>73399935</v>
      </c>
      <c r="G430" s="100">
        <v>73399935</v>
      </c>
      <c r="H430" s="101">
        <v>0</v>
      </c>
      <c r="I430" s="100">
        <v>0</v>
      </c>
      <c r="J430" s="96">
        <v>0</v>
      </c>
      <c r="K430" t="str">
        <f t="shared" si="12"/>
        <v/>
      </c>
      <c r="L430" s="102">
        <f t="shared" si="13"/>
        <v>0</v>
      </c>
    </row>
    <row r="431" spans="1:12" x14ac:dyDescent="0.2">
      <c r="A431" s="12" t="s">
        <v>91</v>
      </c>
      <c r="B431" s="12" t="s">
        <v>1353</v>
      </c>
      <c r="C431" s="12" t="s">
        <v>1548</v>
      </c>
      <c r="D431" s="100">
        <v>0</v>
      </c>
      <c r="E431" s="100">
        <v>0</v>
      </c>
      <c r="F431" s="100">
        <v>63558135</v>
      </c>
      <c r="G431" s="100">
        <v>63558135</v>
      </c>
      <c r="H431" s="101">
        <v>0</v>
      </c>
      <c r="I431" s="100">
        <v>0</v>
      </c>
      <c r="J431" s="96">
        <v>0</v>
      </c>
      <c r="K431" t="str">
        <f t="shared" si="12"/>
        <v/>
      </c>
      <c r="L431" s="102">
        <f t="shared" si="13"/>
        <v>0</v>
      </c>
    </row>
    <row r="432" spans="1:12" x14ac:dyDescent="0.2">
      <c r="A432" s="12" t="s">
        <v>153</v>
      </c>
      <c r="B432" s="12" t="s">
        <v>1354</v>
      </c>
      <c r="C432" s="12" t="s">
        <v>1566</v>
      </c>
      <c r="D432" s="100">
        <v>0</v>
      </c>
      <c r="E432" s="100">
        <v>0</v>
      </c>
      <c r="F432" s="100">
        <v>73399935</v>
      </c>
      <c r="G432" s="100">
        <v>73399935</v>
      </c>
      <c r="H432" s="101">
        <v>0</v>
      </c>
      <c r="I432" s="100">
        <v>0</v>
      </c>
      <c r="J432" s="96">
        <v>0</v>
      </c>
      <c r="K432" t="str">
        <f t="shared" si="12"/>
        <v/>
      </c>
      <c r="L432" s="102">
        <f t="shared" si="13"/>
        <v>0</v>
      </c>
    </row>
    <row r="433" spans="1:12" x14ac:dyDescent="0.2">
      <c r="A433" s="12" t="s">
        <v>200</v>
      </c>
      <c r="B433" s="12" t="s">
        <v>1355</v>
      </c>
      <c r="C433" s="12" t="s">
        <v>1356</v>
      </c>
      <c r="D433" s="100">
        <v>0</v>
      </c>
      <c r="E433" s="100">
        <v>0</v>
      </c>
      <c r="F433" s="100">
        <v>63558135</v>
      </c>
      <c r="G433" s="100">
        <v>58968837</v>
      </c>
      <c r="H433" s="101">
        <v>4589298</v>
      </c>
      <c r="I433" s="100">
        <v>0</v>
      </c>
      <c r="J433" s="96">
        <v>0</v>
      </c>
      <c r="K433" t="str">
        <f t="shared" si="12"/>
        <v/>
      </c>
      <c r="L433" s="102">
        <f t="shared" si="13"/>
        <v>4589298</v>
      </c>
    </row>
    <row r="434" spans="1:12" x14ac:dyDescent="0.2">
      <c r="A434" s="12" t="s">
        <v>205</v>
      </c>
      <c r="B434" s="12" t="s">
        <v>1357</v>
      </c>
      <c r="C434" s="12" t="s">
        <v>1567</v>
      </c>
      <c r="D434" s="100">
        <v>0</v>
      </c>
      <c r="E434" s="100">
        <v>0</v>
      </c>
      <c r="F434" s="100">
        <v>67345659</v>
      </c>
      <c r="G434" s="100">
        <v>67345659</v>
      </c>
      <c r="H434" s="101">
        <v>0</v>
      </c>
      <c r="I434" s="100">
        <v>0</v>
      </c>
      <c r="J434" s="96">
        <v>0</v>
      </c>
      <c r="K434" t="str">
        <f t="shared" si="12"/>
        <v/>
      </c>
      <c r="L434" s="102">
        <f t="shared" si="13"/>
        <v>0</v>
      </c>
    </row>
    <row r="435" spans="1:12" x14ac:dyDescent="0.2">
      <c r="A435" s="12" t="s">
        <v>209</v>
      </c>
      <c r="B435" s="12" t="s">
        <v>1358</v>
      </c>
      <c r="C435" s="12" t="s">
        <v>1359</v>
      </c>
      <c r="D435" s="100">
        <v>0</v>
      </c>
      <c r="E435" s="100">
        <v>0</v>
      </c>
      <c r="F435" s="100">
        <v>66557790</v>
      </c>
      <c r="G435" s="100">
        <v>66557790</v>
      </c>
      <c r="H435" s="101">
        <v>0</v>
      </c>
      <c r="I435" s="100">
        <v>0</v>
      </c>
      <c r="J435" s="96">
        <v>0</v>
      </c>
      <c r="K435" t="str">
        <f t="shared" si="12"/>
        <v/>
      </c>
      <c r="L435" s="102">
        <f t="shared" si="13"/>
        <v>0</v>
      </c>
    </row>
    <row r="436" spans="1:12" x14ac:dyDescent="0.2">
      <c r="A436" s="12" t="s">
        <v>236</v>
      </c>
      <c r="B436" s="12" t="s">
        <v>1360</v>
      </c>
      <c r="C436" s="12" t="s">
        <v>1361</v>
      </c>
      <c r="D436" s="100">
        <v>0</v>
      </c>
      <c r="E436" s="100">
        <v>0</v>
      </c>
      <c r="F436" s="100">
        <v>63558135</v>
      </c>
      <c r="G436" s="100">
        <v>63558135</v>
      </c>
      <c r="H436" s="101">
        <v>0</v>
      </c>
      <c r="I436" s="100">
        <v>0</v>
      </c>
      <c r="J436" s="96">
        <v>0</v>
      </c>
      <c r="K436" t="str">
        <f t="shared" si="12"/>
        <v/>
      </c>
      <c r="L436" s="102">
        <f t="shared" si="13"/>
        <v>0</v>
      </c>
    </row>
    <row r="437" spans="1:12" x14ac:dyDescent="0.2">
      <c r="A437" s="12" t="s">
        <v>241</v>
      </c>
      <c r="B437" s="12" t="s">
        <v>1362</v>
      </c>
      <c r="C437" s="12" t="s">
        <v>1363</v>
      </c>
      <c r="D437" s="100">
        <v>0</v>
      </c>
      <c r="E437" s="100">
        <v>0</v>
      </c>
      <c r="F437" s="100">
        <v>67345659</v>
      </c>
      <c r="G437" s="100">
        <v>62482879</v>
      </c>
      <c r="H437" s="101">
        <v>4862780</v>
      </c>
      <c r="I437" s="100">
        <v>0</v>
      </c>
      <c r="J437" s="96">
        <v>0</v>
      </c>
      <c r="K437" t="str">
        <f t="shared" si="12"/>
        <v/>
      </c>
      <c r="L437" s="102">
        <f t="shared" si="13"/>
        <v>4862780</v>
      </c>
    </row>
    <row r="438" spans="1:12" x14ac:dyDescent="0.2">
      <c r="A438" s="12" t="s">
        <v>254</v>
      </c>
      <c r="B438" s="12" t="s">
        <v>1364</v>
      </c>
      <c r="C438" s="12" t="s">
        <v>1279</v>
      </c>
      <c r="D438" s="100">
        <v>0</v>
      </c>
      <c r="E438" s="100">
        <v>0</v>
      </c>
      <c r="F438" s="100">
        <v>63558135</v>
      </c>
      <c r="G438" s="100">
        <v>58968837</v>
      </c>
      <c r="H438" s="101">
        <v>4589298</v>
      </c>
      <c r="I438" s="100">
        <v>0</v>
      </c>
      <c r="J438" s="96">
        <v>0</v>
      </c>
      <c r="K438" t="str">
        <f t="shared" si="12"/>
        <v/>
      </c>
      <c r="L438" s="102">
        <f t="shared" si="13"/>
        <v>4589298</v>
      </c>
    </row>
    <row r="439" spans="1:12" x14ac:dyDescent="0.2">
      <c r="A439" s="12" t="s">
        <v>259</v>
      </c>
      <c r="B439" s="12" t="s">
        <v>1365</v>
      </c>
      <c r="C439" s="12" t="s">
        <v>1366</v>
      </c>
      <c r="D439" s="100">
        <v>0</v>
      </c>
      <c r="E439" s="100">
        <v>0</v>
      </c>
      <c r="F439" s="100">
        <v>67345659</v>
      </c>
      <c r="G439" s="100">
        <v>67345660</v>
      </c>
      <c r="H439" s="101">
        <v>0</v>
      </c>
      <c r="I439" s="100">
        <v>1</v>
      </c>
      <c r="J439" s="96">
        <v>-1</v>
      </c>
      <c r="K439">
        <f t="shared" si="12"/>
        <v>-1</v>
      </c>
      <c r="L439" s="102">
        <f t="shared" si="13"/>
        <v>0</v>
      </c>
    </row>
    <row r="440" spans="1:12" x14ac:dyDescent="0.2">
      <c r="A440" s="12" t="s">
        <v>347</v>
      </c>
      <c r="B440" s="12" t="s">
        <v>1367</v>
      </c>
      <c r="C440" s="12" t="s">
        <v>1549</v>
      </c>
      <c r="D440" s="100">
        <v>0</v>
      </c>
      <c r="E440" s="100">
        <v>0</v>
      </c>
      <c r="F440" s="100">
        <v>63859065</v>
      </c>
      <c r="G440" s="100">
        <v>63859065</v>
      </c>
      <c r="H440" s="101">
        <v>0</v>
      </c>
      <c r="I440" s="100">
        <v>0</v>
      </c>
      <c r="J440" s="96">
        <v>0</v>
      </c>
      <c r="K440" t="str">
        <f t="shared" si="12"/>
        <v/>
      </c>
      <c r="L440" s="102">
        <f t="shared" si="13"/>
        <v>0</v>
      </c>
    </row>
    <row r="441" spans="1:12" x14ac:dyDescent="0.2">
      <c r="A441" s="12" t="s">
        <v>348</v>
      </c>
      <c r="B441" s="12" t="s">
        <v>1368</v>
      </c>
      <c r="C441" s="12" t="s">
        <v>1260</v>
      </c>
      <c r="D441" s="100">
        <v>0</v>
      </c>
      <c r="E441" s="100">
        <v>0</v>
      </c>
      <c r="F441" s="100">
        <v>61213065</v>
      </c>
      <c r="G441" s="100">
        <v>34828665</v>
      </c>
      <c r="H441" s="101">
        <v>26384400</v>
      </c>
      <c r="I441" s="100">
        <v>0</v>
      </c>
      <c r="J441" s="96">
        <v>0</v>
      </c>
      <c r="K441" t="str">
        <f t="shared" si="12"/>
        <v/>
      </c>
      <c r="L441" s="102">
        <f t="shared" si="13"/>
        <v>26384400</v>
      </c>
    </row>
    <row r="442" spans="1:12" x14ac:dyDescent="0.2">
      <c r="A442" s="12" t="s">
        <v>428</v>
      </c>
      <c r="B442" s="12" t="s">
        <v>1369</v>
      </c>
      <c r="C442" s="12" t="s">
        <v>1568</v>
      </c>
      <c r="D442" s="100">
        <v>0</v>
      </c>
      <c r="E442" s="100">
        <v>0</v>
      </c>
      <c r="F442" s="100">
        <v>63859065</v>
      </c>
      <c r="G442" s="100">
        <v>63859065</v>
      </c>
      <c r="H442" s="101">
        <v>0</v>
      </c>
      <c r="I442" s="100">
        <v>0</v>
      </c>
      <c r="J442" s="96">
        <v>0</v>
      </c>
      <c r="K442" t="str">
        <f t="shared" si="12"/>
        <v/>
      </c>
      <c r="L442" s="102">
        <f t="shared" si="13"/>
        <v>0</v>
      </c>
    </row>
    <row r="443" spans="1:12" x14ac:dyDescent="0.2">
      <c r="A443" s="12" t="s">
        <v>429</v>
      </c>
      <c r="B443" s="12" t="s">
        <v>1370</v>
      </c>
      <c r="C443" s="12" t="s">
        <v>1371</v>
      </c>
      <c r="D443" s="100">
        <v>0</v>
      </c>
      <c r="E443" s="100">
        <v>0</v>
      </c>
      <c r="F443" s="100">
        <v>63859065</v>
      </c>
      <c r="G443" s="100">
        <v>63859065</v>
      </c>
      <c r="H443" s="101">
        <v>0</v>
      </c>
      <c r="I443" s="100">
        <v>0</v>
      </c>
      <c r="J443" s="96">
        <v>0</v>
      </c>
      <c r="K443" t="str">
        <f t="shared" si="12"/>
        <v/>
      </c>
      <c r="L443" s="102">
        <f t="shared" si="13"/>
        <v>0</v>
      </c>
    </row>
    <row r="444" spans="1:12" x14ac:dyDescent="0.2">
      <c r="A444" s="12" t="s">
        <v>430</v>
      </c>
      <c r="B444" s="12" t="s">
        <v>1372</v>
      </c>
      <c r="C444" s="12" t="s">
        <v>1373</v>
      </c>
      <c r="D444" s="100">
        <v>0</v>
      </c>
      <c r="E444" s="100">
        <v>0</v>
      </c>
      <c r="F444" s="100">
        <v>65924355</v>
      </c>
      <c r="G444" s="100">
        <v>65924355</v>
      </c>
      <c r="H444" s="101">
        <v>0</v>
      </c>
      <c r="I444" s="100">
        <v>0</v>
      </c>
      <c r="J444" s="96">
        <v>0</v>
      </c>
      <c r="K444" t="str">
        <f t="shared" si="12"/>
        <v/>
      </c>
      <c r="L444" s="102">
        <f t="shared" si="13"/>
        <v>0</v>
      </c>
    </row>
    <row r="445" spans="1:12" x14ac:dyDescent="0.2">
      <c r="A445" s="12" t="s">
        <v>431</v>
      </c>
      <c r="B445" s="12" t="s">
        <v>1374</v>
      </c>
      <c r="C445" s="12" t="s">
        <v>1373</v>
      </c>
      <c r="D445" s="100">
        <v>0</v>
      </c>
      <c r="E445" s="100">
        <v>0</v>
      </c>
      <c r="F445" s="100">
        <v>65924355</v>
      </c>
      <c r="G445" s="100">
        <v>65924355</v>
      </c>
      <c r="H445" s="101">
        <v>0</v>
      </c>
      <c r="I445" s="100">
        <v>0</v>
      </c>
      <c r="J445" s="96">
        <v>0</v>
      </c>
      <c r="K445" t="str">
        <f t="shared" si="12"/>
        <v/>
      </c>
      <c r="L445" s="102">
        <f t="shared" si="13"/>
        <v>0</v>
      </c>
    </row>
    <row r="446" spans="1:12" x14ac:dyDescent="0.2">
      <c r="A446" s="12" t="s">
        <v>1375</v>
      </c>
      <c r="B446" s="12" t="s">
        <v>1376</v>
      </c>
      <c r="C446" s="12" t="s">
        <v>1377</v>
      </c>
      <c r="D446" s="100">
        <v>0</v>
      </c>
      <c r="E446" s="100">
        <v>0</v>
      </c>
      <c r="F446" s="100">
        <v>65924355</v>
      </c>
      <c r="G446" s="100">
        <v>65924355</v>
      </c>
      <c r="H446" s="101">
        <v>0</v>
      </c>
      <c r="I446" s="100">
        <v>0</v>
      </c>
      <c r="J446" s="96">
        <v>0</v>
      </c>
      <c r="K446" t="str">
        <f t="shared" si="12"/>
        <v/>
      </c>
      <c r="L446" s="102">
        <f t="shared" si="13"/>
        <v>0</v>
      </c>
    </row>
    <row r="447" spans="1:12" x14ac:dyDescent="0.2">
      <c r="A447" s="12" t="s">
        <v>9</v>
      </c>
      <c r="B447" s="12" t="s">
        <v>1378</v>
      </c>
      <c r="C447" s="12" t="s">
        <v>1379</v>
      </c>
      <c r="D447" s="100">
        <v>0</v>
      </c>
      <c r="E447" s="100">
        <v>0</v>
      </c>
      <c r="F447" s="100">
        <v>47505009</v>
      </c>
      <c r="G447" s="100">
        <v>47505009</v>
      </c>
      <c r="H447" s="101">
        <v>0</v>
      </c>
      <c r="I447" s="100">
        <v>0</v>
      </c>
      <c r="J447" s="96">
        <v>0</v>
      </c>
      <c r="K447" t="str">
        <f t="shared" si="12"/>
        <v/>
      </c>
      <c r="L447" s="102">
        <f t="shared" si="13"/>
        <v>0</v>
      </c>
    </row>
    <row r="448" spans="1:12" x14ac:dyDescent="0.2">
      <c r="A448" s="12" t="s">
        <v>11</v>
      </c>
      <c r="B448" s="12" t="s">
        <v>1380</v>
      </c>
      <c r="C448" s="12" t="s">
        <v>1550</v>
      </c>
      <c r="D448" s="100">
        <v>0</v>
      </c>
      <c r="E448" s="100">
        <v>0</v>
      </c>
      <c r="F448" s="100">
        <v>47120235</v>
      </c>
      <c r="G448" s="100">
        <v>43717857</v>
      </c>
      <c r="H448" s="101">
        <v>3402378</v>
      </c>
      <c r="I448" s="100">
        <v>0</v>
      </c>
      <c r="J448" s="96">
        <v>0</v>
      </c>
      <c r="K448" t="str">
        <f t="shared" si="12"/>
        <v/>
      </c>
      <c r="L448" s="102">
        <f t="shared" si="13"/>
        <v>3402378</v>
      </c>
    </row>
    <row r="449" spans="1:12" x14ac:dyDescent="0.2">
      <c r="A449" s="12" t="s">
        <v>13</v>
      </c>
      <c r="B449" s="12" t="s">
        <v>1381</v>
      </c>
      <c r="C449" s="12" t="s">
        <v>1569</v>
      </c>
      <c r="D449" s="100">
        <v>0</v>
      </c>
      <c r="E449" s="100">
        <v>0</v>
      </c>
      <c r="F449" s="100">
        <v>50967717</v>
      </c>
      <c r="G449" s="100">
        <v>56352232</v>
      </c>
      <c r="H449" s="101">
        <v>0</v>
      </c>
      <c r="I449" s="100">
        <v>5384515</v>
      </c>
      <c r="J449" s="96">
        <v>-5384515</v>
      </c>
      <c r="K449">
        <f t="shared" si="12"/>
        <v>-5384515</v>
      </c>
      <c r="L449" s="102">
        <f t="shared" si="13"/>
        <v>0</v>
      </c>
    </row>
    <row r="450" spans="1:12" x14ac:dyDescent="0.2">
      <c r="A450" s="12" t="s">
        <v>25</v>
      </c>
      <c r="B450" s="12" t="s">
        <v>1382</v>
      </c>
      <c r="C450" s="12" t="s">
        <v>1383</v>
      </c>
      <c r="D450" s="100">
        <v>0</v>
      </c>
      <c r="E450" s="100">
        <v>0</v>
      </c>
      <c r="F450" s="100">
        <v>27761205</v>
      </c>
      <c r="G450" s="100">
        <v>25756671</v>
      </c>
      <c r="H450" s="101">
        <v>2004534</v>
      </c>
      <c r="I450" s="100">
        <v>0</v>
      </c>
      <c r="J450" s="96">
        <v>0</v>
      </c>
      <c r="K450" t="str">
        <f t="shared" si="12"/>
        <v/>
      </c>
      <c r="L450" s="102">
        <f t="shared" si="13"/>
        <v>2004534</v>
      </c>
    </row>
    <row r="451" spans="1:12" x14ac:dyDescent="0.2">
      <c r="A451" s="12" t="s">
        <v>29</v>
      </c>
      <c r="B451" s="12" t="s">
        <v>1384</v>
      </c>
      <c r="C451" s="12" t="s">
        <v>1385</v>
      </c>
      <c r="D451" s="100">
        <v>0</v>
      </c>
      <c r="E451" s="100">
        <v>0</v>
      </c>
      <c r="F451" s="100">
        <v>27761205</v>
      </c>
      <c r="G451" s="100">
        <v>27761205</v>
      </c>
      <c r="H451" s="101">
        <v>0</v>
      </c>
      <c r="I451" s="100">
        <v>0</v>
      </c>
      <c r="J451" s="96">
        <v>0</v>
      </c>
      <c r="K451" t="str">
        <f t="shared" si="12"/>
        <v/>
      </c>
      <c r="L451" s="102">
        <f t="shared" si="13"/>
        <v>0</v>
      </c>
    </row>
    <row r="452" spans="1:12" x14ac:dyDescent="0.2">
      <c r="A452" s="12" t="s">
        <v>32</v>
      </c>
      <c r="B452" s="12" t="s">
        <v>1386</v>
      </c>
      <c r="C452" s="12" t="s">
        <v>1387</v>
      </c>
      <c r="D452" s="100">
        <v>0</v>
      </c>
      <c r="E452" s="100">
        <v>0</v>
      </c>
      <c r="F452" s="100">
        <v>26337285</v>
      </c>
      <c r="G452" s="100">
        <v>26337285</v>
      </c>
      <c r="H452" s="101">
        <v>0</v>
      </c>
      <c r="I452" s="100">
        <v>0</v>
      </c>
      <c r="J452" s="96">
        <v>0</v>
      </c>
      <c r="K452" t="str">
        <f t="shared" si="12"/>
        <v/>
      </c>
      <c r="L452" s="102">
        <f t="shared" si="13"/>
        <v>0</v>
      </c>
    </row>
    <row r="453" spans="1:12" x14ac:dyDescent="0.2">
      <c r="A453" s="12" t="s">
        <v>37</v>
      </c>
      <c r="B453" s="12" t="s">
        <v>1388</v>
      </c>
      <c r="C453" s="12" t="s">
        <v>1389</v>
      </c>
      <c r="D453" s="100">
        <v>0</v>
      </c>
      <c r="E453" s="100">
        <v>0</v>
      </c>
      <c r="F453" s="100">
        <v>49714179</v>
      </c>
      <c r="G453" s="100">
        <v>49714180</v>
      </c>
      <c r="H453" s="101">
        <v>0</v>
      </c>
      <c r="I453" s="100">
        <v>1</v>
      </c>
      <c r="J453" s="96">
        <v>-1</v>
      </c>
      <c r="K453">
        <f t="shared" si="12"/>
        <v>-1</v>
      </c>
      <c r="L453" s="102">
        <f t="shared" si="13"/>
        <v>0</v>
      </c>
    </row>
    <row r="454" spans="1:12" x14ac:dyDescent="0.2">
      <c r="A454" s="12" t="s">
        <v>39</v>
      </c>
      <c r="B454" s="12" t="s">
        <v>1390</v>
      </c>
      <c r="C454" s="12" t="s">
        <v>1391</v>
      </c>
      <c r="D454" s="100">
        <v>0</v>
      </c>
      <c r="E454" s="100">
        <v>0</v>
      </c>
      <c r="F454" s="100">
        <v>49714179</v>
      </c>
      <c r="G454" s="100">
        <v>46124502</v>
      </c>
      <c r="H454" s="101">
        <v>3589677</v>
      </c>
      <c r="I454" s="100">
        <v>0</v>
      </c>
      <c r="J454" s="96">
        <v>0</v>
      </c>
      <c r="K454" t="str">
        <f t="shared" si="12"/>
        <v/>
      </c>
      <c r="L454" s="102">
        <f t="shared" si="13"/>
        <v>3589677</v>
      </c>
    </row>
    <row r="455" spans="1:12" x14ac:dyDescent="0.2">
      <c r="A455" s="12" t="s">
        <v>41</v>
      </c>
      <c r="B455" s="12" t="s">
        <v>1392</v>
      </c>
      <c r="C455" s="12" t="s">
        <v>1551</v>
      </c>
      <c r="D455" s="100">
        <v>0</v>
      </c>
      <c r="E455" s="100">
        <v>0</v>
      </c>
      <c r="F455" s="100">
        <v>26337285</v>
      </c>
      <c r="G455" s="100">
        <v>26337285</v>
      </c>
      <c r="H455" s="101">
        <v>0</v>
      </c>
      <c r="I455" s="100">
        <v>0</v>
      </c>
      <c r="J455" s="96">
        <v>0</v>
      </c>
      <c r="K455" t="str">
        <f t="shared" si="12"/>
        <v/>
      </c>
      <c r="L455" s="102">
        <f t="shared" si="13"/>
        <v>0</v>
      </c>
    </row>
    <row r="456" spans="1:12" x14ac:dyDescent="0.2">
      <c r="A456" s="12" t="s">
        <v>47</v>
      </c>
      <c r="B456" s="12" t="s">
        <v>1393</v>
      </c>
      <c r="C456" s="12" t="s">
        <v>1570</v>
      </c>
      <c r="D456" s="100">
        <v>0</v>
      </c>
      <c r="E456" s="100">
        <v>0</v>
      </c>
      <c r="F456" s="100">
        <v>27761205</v>
      </c>
      <c r="G456" s="100">
        <v>27761205</v>
      </c>
      <c r="H456" s="101">
        <v>0</v>
      </c>
      <c r="I456" s="100">
        <v>0</v>
      </c>
      <c r="J456" s="96">
        <v>0</v>
      </c>
      <c r="K456" t="str">
        <f t="shared" si="12"/>
        <v/>
      </c>
      <c r="L456" s="102">
        <f t="shared" si="13"/>
        <v>0</v>
      </c>
    </row>
    <row r="457" spans="1:12" x14ac:dyDescent="0.2">
      <c r="A457" s="12" t="s">
        <v>49</v>
      </c>
      <c r="B457" s="12" t="s">
        <v>1394</v>
      </c>
      <c r="C457" s="12" t="s">
        <v>1552</v>
      </c>
      <c r="D457" s="100">
        <v>0</v>
      </c>
      <c r="E457" s="100">
        <v>0</v>
      </c>
      <c r="F457" s="100">
        <v>34124805</v>
      </c>
      <c r="G457" s="100">
        <v>34124805</v>
      </c>
      <c r="H457" s="101">
        <v>0</v>
      </c>
      <c r="I457" s="100">
        <v>0</v>
      </c>
      <c r="J457" s="96">
        <v>0</v>
      </c>
      <c r="K457" t="str">
        <f t="shared" ref="K457:K517" si="14">IF(J457=0,"",J457)</f>
        <v/>
      </c>
      <c r="L457" s="102">
        <f t="shared" ref="L457:L517" si="15">VALUE(H457)</f>
        <v>0</v>
      </c>
    </row>
    <row r="458" spans="1:12" x14ac:dyDescent="0.2">
      <c r="A458" s="12" t="s">
        <v>50</v>
      </c>
      <c r="B458" s="12" t="s">
        <v>1395</v>
      </c>
      <c r="C458" s="12" t="s">
        <v>1553</v>
      </c>
      <c r="D458" s="100">
        <v>0</v>
      </c>
      <c r="E458" s="100">
        <v>0</v>
      </c>
      <c r="F458" s="100">
        <v>27761205</v>
      </c>
      <c r="G458" s="100">
        <v>27761205</v>
      </c>
      <c r="H458" s="101">
        <v>0</v>
      </c>
      <c r="I458" s="100">
        <v>0</v>
      </c>
      <c r="J458" s="96">
        <v>0</v>
      </c>
      <c r="K458" t="str">
        <f t="shared" si="14"/>
        <v/>
      </c>
      <c r="L458" s="102">
        <f t="shared" si="15"/>
        <v>0</v>
      </c>
    </row>
    <row r="459" spans="1:12" x14ac:dyDescent="0.2">
      <c r="A459" s="12" t="s">
        <v>52</v>
      </c>
      <c r="B459" s="12" t="s">
        <v>1396</v>
      </c>
      <c r="C459" s="12" t="s">
        <v>1397</v>
      </c>
      <c r="D459" s="100">
        <v>0</v>
      </c>
      <c r="E459" s="100">
        <v>0</v>
      </c>
      <c r="F459" s="100">
        <v>27761205</v>
      </c>
      <c r="G459" s="100">
        <v>25756671</v>
      </c>
      <c r="H459" s="101">
        <v>2004534</v>
      </c>
      <c r="I459" s="100">
        <v>0</v>
      </c>
      <c r="J459" s="96">
        <v>0</v>
      </c>
      <c r="K459" t="str">
        <f t="shared" si="14"/>
        <v/>
      </c>
      <c r="L459" s="102">
        <f t="shared" si="15"/>
        <v>2004534</v>
      </c>
    </row>
    <row r="460" spans="1:12" x14ac:dyDescent="0.2">
      <c r="A460" s="12" t="s">
        <v>66</v>
      </c>
      <c r="B460" s="12" t="s">
        <v>1398</v>
      </c>
      <c r="C460" s="12" t="s">
        <v>1399</v>
      </c>
      <c r="D460" s="100">
        <v>0</v>
      </c>
      <c r="E460" s="100">
        <v>0</v>
      </c>
      <c r="F460" s="100">
        <v>27001377</v>
      </c>
      <c r="G460" s="100">
        <v>27001377</v>
      </c>
      <c r="H460" s="101">
        <v>0</v>
      </c>
      <c r="I460" s="100">
        <v>0</v>
      </c>
      <c r="J460" s="96">
        <v>0</v>
      </c>
      <c r="K460" t="str">
        <f t="shared" si="14"/>
        <v/>
      </c>
      <c r="L460" s="102">
        <f t="shared" si="15"/>
        <v>0</v>
      </c>
    </row>
    <row r="461" spans="1:12" x14ac:dyDescent="0.2">
      <c r="A461" s="12" t="s">
        <v>69</v>
      </c>
      <c r="B461" s="12" t="s">
        <v>1400</v>
      </c>
      <c r="C461" s="12" t="s">
        <v>1401</v>
      </c>
      <c r="D461" s="100">
        <v>0</v>
      </c>
      <c r="E461" s="100">
        <v>0</v>
      </c>
      <c r="F461" s="100">
        <v>25810686</v>
      </c>
      <c r="G461" s="100">
        <v>25810686</v>
      </c>
      <c r="H461" s="101">
        <v>0</v>
      </c>
      <c r="I461" s="100">
        <v>0</v>
      </c>
      <c r="J461" s="96">
        <v>0</v>
      </c>
      <c r="K461" t="str">
        <f t="shared" si="14"/>
        <v/>
      </c>
      <c r="L461" s="102">
        <f t="shared" si="15"/>
        <v>0</v>
      </c>
    </row>
    <row r="462" spans="1:12" x14ac:dyDescent="0.2">
      <c r="A462" s="12" t="s">
        <v>75</v>
      </c>
      <c r="B462" s="12" t="s">
        <v>1402</v>
      </c>
      <c r="C462" s="12" t="s">
        <v>1403</v>
      </c>
      <c r="D462" s="100">
        <v>0</v>
      </c>
      <c r="E462" s="100">
        <v>0</v>
      </c>
      <c r="F462" s="100">
        <v>27761205</v>
      </c>
      <c r="G462" s="100">
        <v>25756671</v>
      </c>
      <c r="H462" s="101">
        <v>2004534</v>
      </c>
      <c r="I462" s="100">
        <v>0</v>
      </c>
      <c r="J462" s="96">
        <v>0</v>
      </c>
      <c r="K462" t="str">
        <f t="shared" si="14"/>
        <v/>
      </c>
      <c r="L462" s="102">
        <f t="shared" si="15"/>
        <v>2004534</v>
      </c>
    </row>
    <row r="463" spans="1:12" x14ac:dyDescent="0.2">
      <c r="A463" s="12" t="s">
        <v>77</v>
      </c>
      <c r="B463" s="12" t="s">
        <v>1404</v>
      </c>
      <c r="C463" s="12" t="s">
        <v>1405</v>
      </c>
      <c r="D463" s="100">
        <v>0</v>
      </c>
      <c r="E463" s="100">
        <v>0</v>
      </c>
      <c r="F463" s="100">
        <v>30768006</v>
      </c>
      <c r="G463" s="100">
        <v>28763472</v>
      </c>
      <c r="H463" s="101">
        <v>2004534</v>
      </c>
      <c r="I463" s="100">
        <v>0</v>
      </c>
      <c r="J463" s="96">
        <v>0</v>
      </c>
      <c r="K463" t="str">
        <f t="shared" si="14"/>
        <v/>
      </c>
      <c r="L463" s="102">
        <f t="shared" si="15"/>
        <v>2004534</v>
      </c>
    </row>
    <row r="464" spans="1:12" x14ac:dyDescent="0.2">
      <c r="A464" s="12" t="s">
        <v>100</v>
      </c>
      <c r="B464" s="12" t="s">
        <v>1406</v>
      </c>
      <c r="C464" s="12" t="s">
        <v>689</v>
      </c>
      <c r="D464" s="100">
        <v>0</v>
      </c>
      <c r="E464" s="100">
        <v>0</v>
      </c>
      <c r="F464" s="100">
        <v>27761205</v>
      </c>
      <c r="G464" s="100">
        <v>27761205</v>
      </c>
      <c r="H464" s="101">
        <v>0</v>
      </c>
      <c r="I464" s="100">
        <v>0</v>
      </c>
      <c r="J464" s="96">
        <v>0</v>
      </c>
      <c r="K464" t="str">
        <f t="shared" si="14"/>
        <v/>
      </c>
      <c r="L464" s="102">
        <f t="shared" si="15"/>
        <v>0</v>
      </c>
    </row>
    <row r="465" spans="1:12" x14ac:dyDescent="0.2">
      <c r="A465" s="12" t="s">
        <v>101</v>
      </c>
      <c r="B465" s="12" t="s">
        <v>1407</v>
      </c>
      <c r="C465" s="12" t="s">
        <v>1140</v>
      </c>
      <c r="D465" s="100">
        <v>0</v>
      </c>
      <c r="E465" s="100">
        <v>0</v>
      </c>
      <c r="F465" s="100">
        <v>27761205</v>
      </c>
      <c r="G465" s="100">
        <v>27761205</v>
      </c>
      <c r="H465" s="101">
        <v>0</v>
      </c>
      <c r="I465" s="100">
        <v>0</v>
      </c>
      <c r="J465" s="96">
        <v>0</v>
      </c>
      <c r="K465" t="str">
        <f t="shared" si="14"/>
        <v/>
      </c>
      <c r="L465" s="102">
        <f t="shared" si="15"/>
        <v>0</v>
      </c>
    </row>
    <row r="466" spans="1:12" x14ac:dyDescent="0.2">
      <c r="A466" s="12" t="s">
        <v>115</v>
      </c>
      <c r="B466" s="12" t="s">
        <v>1408</v>
      </c>
      <c r="C466" s="12" t="s">
        <v>1409</v>
      </c>
      <c r="D466" s="100">
        <v>0</v>
      </c>
      <c r="E466" s="100">
        <v>0</v>
      </c>
      <c r="F466" s="100">
        <v>63558135</v>
      </c>
      <c r="G466" s="100">
        <v>56674188</v>
      </c>
      <c r="H466" s="101">
        <v>6883947</v>
      </c>
      <c r="I466" s="100">
        <v>0</v>
      </c>
      <c r="J466" s="96">
        <v>0</v>
      </c>
      <c r="K466" t="str">
        <f t="shared" si="14"/>
        <v/>
      </c>
      <c r="L466" s="102">
        <f t="shared" si="15"/>
        <v>6883947</v>
      </c>
    </row>
    <row r="467" spans="1:12" x14ac:dyDescent="0.2">
      <c r="A467" s="12" t="s">
        <v>117</v>
      </c>
      <c r="B467" s="12" t="s">
        <v>1410</v>
      </c>
      <c r="C467" s="12" t="s">
        <v>1411</v>
      </c>
      <c r="D467" s="100">
        <v>0</v>
      </c>
      <c r="E467" s="100">
        <v>0</v>
      </c>
      <c r="F467" s="100">
        <v>26337285</v>
      </c>
      <c r="G467" s="100">
        <v>26337285</v>
      </c>
      <c r="H467" s="101">
        <v>0</v>
      </c>
      <c r="I467" s="100">
        <v>0</v>
      </c>
      <c r="J467" s="96">
        <v>0</v>
      </c>
      <c r="K467" t="str">
        <f t="shared" si="14"/>
        <v/>
      </c>
      <c r="L467" s="102">
        <f t="shared" si="15"/>
        <v>0</v>
      </c>
    </row>
    <row r="468" spans="1:12" x14ac:dyDescent="0.2">
      <c r="A468" s="12" t="s">
        <v>123</v>
      </c>
      <c r="B468" s="12" t="s">
        <v>1412</v>
      </c>
      <c r="C468" s="12" t="s">
        <v>1413</v>
      </c>
      <c r="D468" s="100">
        <v>0</v>
      </c>
      <c r="E468" s="100">
        <v>0</v>
      </c>
      <c r="F468" s="100">
        <v>27761205</v>
      </c>
      <c r="G468" s="100">
        <v>27761205</v>
      </c>
      <c r="H468" s="101">
        <v>0</v>
      </c>
      <c r="I468" s="100">
        <v>0</v>
      </c>
      <c r="J468" s="96">
        <v>0</v>
      </c>
      <c r="K468" t="str">
        <f t="shared" si="14"/>
        <v/>
      </c>
      <c r="L468" s="102">
        <f t="shared" si="15"/>
        <v>0</v>
      </c>
    </row>
    <row r="469" spans="1:12" x14ac:dyDescent="0.2">
      <c r="A469" s="12" t="s">
        <v>125</v>
      </c>
      <c r="B469" s="12" t="s">
        <v>1414</v>
      </c>
      <c r="C469" s="12" t="s">
        <v>1415</v>
      </c>
      <c r="D469" s="100">
        <v>0</v>
      </c>
      <c r="E469" s="100">
        <v>0</v>
      </c>
      <c r="F469" s="100">
        <v>27761205</v>
      </c>
      <c r="G469" s="100">
        <v>27761205</v>
      </c>
      <c r="H469" s="101">
        <v>0</v>
      </c>
      <c r="I469" s="100">
        <v>0</v>
      </c>
      <c r="J469" s="96">
        <v>0</v>
      </c>
      <c r="K469" t="str">
        <f t="shared" si="14"/>
        <v/>
      </c>
      <c r="L469" s="102">
        <f t="shared" si="15"/>
        <v>0</v>
      </c>
    </row>
    <row r="470" spans="1:12" x14ac:dyDescent="0.2">
      <c r="A470" s="12" t="s">
        <v>146</v>
      </c>
      <c r="B470" s="12" t="s">
        <v>1416</v>
      </c>
      <c r="C470" s="12" t="s">
        <v>1417</v>
      </c>
      <c r="D470" s="100">
        <v>0</v>
      </c>
      <c r="E470" s="100">
        <v>0</v>
      </c>
      <c r="F470" s="100">
        <v>27761205</v>
      </c>
      <c r="G470" s="100">
        <v>27761205</v>
      </c>
      <c r="H470" s="101">
        <v>0</v>
      </c>
      <c r="I470" s="100">
        <v>0</v>
      </c>
      <c r="J470" s="96">
        <v>0</v>
      </c>
      <c r="K470" t="str">
        <f t="shared" si="14"/>
        <v/>
      </c>
      <c r="L470" s="102">
        <f t="shared" si="15"/>
        <v>0</v>
      </c>
    </row>
    <row r="471" spans="1:12" x14ac:dyDescent="0.2">
      <c r="A471" s="12" t="s">
        <v>150</v>
      </c>
      <c r="B471" s="12" t="s">
        <v>1418</v>
      </c>
      <c r="C471" s="12" t="s">
        <v>1419</v>
      </c>
      <c r="D471" s="100">
        <v>0</v>
      </c>
      <c r="E471" s="100">
        <v>0</v>
      </c>
      <c r="F471" s="100">
        <v>27761205</v>
      </c>
      <c r="G471" s="100">
        <v>27761205</v>
      </c>
      <c r="H471" s="101">
        <v>0</v>
      </c>
      <c r="I471" s="100">
        <v>0</v>
      </c>
      <c r="J471" s="96">
        <v>0</v>
      </c>
      <c r="K471" t="str">
        <f t="shared" si="14"/>
        <v/>
      </c>
      <c r="L471" s="102">
        <f t="shared" si="15"/>
        <v>0</v>
      </c>
    </row>
    <row r="472" spans="1:12" x14ac:dyDescent="0.2">
      <c r="A472" s="12" t="s">
        <v>151</v>
      </c>
      <c r="B472" s="12" t="s">
        <v>1420</v>
      </c>
      <c r="C472" s="12" t="s">
        <v>1421</v>
      </c>
      <c r="D472" s="100">
        <v>0</v>
      </c>
      <c r="E472" s="100">
        <v>0</v>
      </c>
      <c r="F472" s="100">
        <v>59548125</v>
      </c>
      <c r="G472" s="100">
        <v>59548125</v>
      </c>
      <c r="H472" s="101">
        <v>0</v>
      </c>
      <c r="I472" s="100">
        <v>0</v>
      </c>
      <c r="J472" s="96">
        <v>0</v>
      </c>
      <c r="K472" t="str">
        <f t="shared" si="14"/>
        <v/>
      </c>
      <c r="L472" s="102">
        <f t="shared" si="15"/>
        <v>0</v>
      </c>
    </row>
    <row r="473" spans="1:12" x14ac:dyDescent="0.2">
      <c r="A473" s="12" t="s">
        <v>152</v>
      </c>
      <c r="B473" s="12" t="s">
        <v>1422</v>
      </c>
      <c r="C473" s="12" t="s">
        <v>1423</v>
      </c>
      <c r="D473" s="100">
        <v>0</v>
      </c>
      <c r="E473" s="100">
        <v>0</v>
      </c>
      <c r="F473" s="100">
        <v>26337285</v>
      </c>
      <c r="G473" s="100">
        <v>24435567</v>
      </c>
      <c r="H473" s="101">
        <v>1901718</v>
      </c>
      <c r="I473" s="100">
        <v>0</v>
      </c>
      <c r="J473" s="96">
        <v>0</v>
      </c>
      <c r="K473" t="str">
        <f t="shared" si="14"/>
        <v/>
      </c>
      <c r="L473" s="102">
        <f t="shared" si="15"/>
        <v>1901718</v>
      </c>
    </row>
    <row r="474" spans="1:12" x14ac:dyDescent="0.2">
      <c r="A474" s="12" t="s">
        <v>156</v>
      </c>
      <c r="B474" s="12" t="s">
        <v>1424</v>
      </c>
      <c r="C474" s="12" t="s">
        <v>1425</v>
      </c>
      <c r="D474" s="100">
        <v>0</v>
      </c>
      <c r="E474" s="100">
        <v>0</v>
      </c>
      <c r="F474" s="100">
        <v>49714179</v>
      </c>
      <c r="G474" s="100">
        <v>49714179</v>
      </c>
      <c r="H474" s="101">
        <v>0</v>
      </c>
      <c r="I474" s="100">
        <v>0</v>
      </c>
      <c r="J474" s="96">
        <v>0</v>
      </c>
      <c r="K474" t="str">
        <f t="shared" si="14"/>
        <v/>
      </c>
      <c r="L474" s="102">
        <f t="shared" si="15"/>
        <v>0</v>
      </c>
    </row>
    <row r="475" spans="1:12" x14ac:dyDescent="0.2">
      <c r="A475" s="12" t="s">
        <v>166</v>
      </c>
      <c r="B475" s="12" t="s">
        <v>1426</v>
      </c>
      <c r="C475" s="12" t="s">
        <v>1427</v>
      </c>
      <c r="D475" s="100">
        <v>0</v>
      </c>
      <c r="E475" s="100">
        <v>0</v>
      </c>
      <c r="F475" s="100">
        <v>49714179</v>
      </c>
      <c r="G475" s="100">
        <v>46124502</v>
      </c>
      <c r="H475" s="101">
        <v>3589677</v>
      </c>
      <c r="I475" s="100">
        <v>0</v>
      </c>
      <c r="J475" s="96">
        <v>0</v>
      </c>
      <c r="K475" t="str">
        <f t="shared" si="14"/>
        <v/>
      </c>
      <c r="L475" s="102">
        <f t="shared" si="15"/>
        <v>3589677</v>
      </c>
    </row>
    <row r="476" spans="1:12" x14ac:dyDescent="0.2">
      <c r="A476" s="12" t="s">
        <v>168</v>
      </c>
      <c r="B476" s="12" t="s">
        <v>1428</v>
      </c>
      <c r="C476" s="12" t="s">
        <v>1429</v>
      </c>
      <c r="D476" s="100">
        <v>0</v>
      </c>
      <c r="E476" s="100">
        <v>0</v>
      </c>
      <c r="F476" s="100">
        <v>49714179</v>
      </c>
      <c r="G476" s="100">
        <v>49714179</v>
      </c>
      <c r="H476" s="101">
        <v>0</v>
      </c>
      <c r="I476" s="100">
        <v>0</v>
      </c>
      <c r="J476" s="96">
        <v>0</v>
      </c>
      <c r="K476" t="str">
        <f t="shared" si="14"/>
        <v/>
      </c>
      <c r="L476" s="102">
        <f t="shared" si="15"/>
        <v>0</v>
      </c>
    </row>
    <row r="477" spans="1:12" x14ac:dyDescent="0.2">
      <c r="A477" s="12" t="s">
        <v>171</v>
      </c>
      <c r="B477" s="12" t="s">
        <v>1430</v>
      </c>
      <c r="C477" s="12" t="s">
        <v>1431</v>
      </c>
      <c r="D477" s="100">
        <v>0</v>
      </c>
      <c r="E477" s="100">
        <v>0</v>
      </c>
      <c r="F477" s="100">
        <v>53303856</v>
      </c>
      <c r="G477" s="100">
        <v>53303856</v>
      </c>
      <c r="H477" s="101">
        <v>0</v>
      </c>
      <c r="I477" s="100">
        <v>0</v>
      </c>
      <c r="J477" s="96">
        <v>0</v>
      </c>
      <c r="K477" t="str">
        <f t="shared" si="14"/>
        <v/>
      </c>
      <c r="L477" s="102">
        <f t="shared" si="15"/>
        <v>0</v>
      </c>
    </row>
    <row r="478" spans="1:12" x14ac:dyDescent="0.2">
      <c r="A478" s="12" t="s">
        <v>178</v>
      </c>
      <c r="B478" s="12" t="s">
        <v>1432</v>
      </c>
      <c r="C478" s="12" t="s">
        <v>1433</v>
      </c>
      <c r="D478" s="100">
        <v>0</v>
      </c>
      <c r="E478" s="100">
        <v>0</v>
      </c>
      <c r="F478" s="100">
        <v>49714179</v>
      </c>
      <c r="G478" s="100">
        <v>49714179</v>
      </c>
      <c r="H478" s="101">
        <v>0</v>
      </c>
      <c r="I478" s="100">
        <v>0</v>
      </c>
      <c r="J478" s="96">
        <v>0</v>
      </c>
      <c r="K478" t="str">
        <f t="shared" si="14"/>
        <v/>
      </c>
      <c r="L478" s="102">
        <f t="shared" si="15"/>
        <v>0</v>
      </c>
    </row>
    <row r="479" spans="1:12" x14ac:dyDescent="0.2">
      <c r="A479" s="12" t="s">
        <v>183</v>
      </c>
      <c r="B479" s="12" t="s">
        <v>1434</v>
      </c>
      <c r="C479" s="12" t="s">
        <v>1435</v>
      </c>
      <c r="D479" s="100">
        <v>0</v>
      </c>
      <c r="E479" s="100">
        <v>0</v>
      </c>
      <c r="F479" s="100">
        <v>63558135</v>
      </c>
      <c r="G479" s="100">
        <v>63558135</v>
      </c>
      <c r="H479" s="101">
        <v>0</v>
      </c>
      <c r="I479" s="100">
        <v>0</v>
      </c>
      <c r="J479" s="96">
        <v>0</v>
      </c>
      <c r="K479" t="str">
        <f t="shared" si="14"/>
        <v/>
      </c>
      <c r="L479" s="102">
        <f t="shared" si="15"/>
        <v>0</v>
      </c>
    </row>
    <row r="480" spans="1:12" x14ac:dyDescent="0.2">
      <c r="A480" s="12" t="s">
        <v>186</v>
      </c>
      <c r="B480" s="12" t="s">
        <v>1436</v>
      </c>
      <c r="C480" s="12" t="s">
        <v>1437</v>
      </c>
      <c r="D480" s="100">
        <v>0</v>
      </c>
      <c r="E480" s="100">
        <v>0</v>
      </c>
      <c r="F480" s="100">
        <v>26337285</v>
      </c>
      <c r="G480" s="100">
        <v>26337285</v>
      </c>
      <c r="H480" s="101">
        <v>0</v>
      </c>
      <c r="I480" s="100">
        <v>0</v>
      </c>
      <c r="J480" s="96">
        <v>0</v>
      </c>
      <c r="K480" t="str">
        <f t="shared" si="14"/>
        <v/>
      </c>
      <c r="L480" s="102">
        <f t="shared" si="15"/>
        <v>0</v>
      </c>
    </row>
    <row r="481" spans="1:12" x14ac:dyDescent="0.2">
      <c r="A481" s="12" t="s">
        <v>204</v>
      </c>
      <c r="B481" s="12" t="s">
        <v>1438</v>
      </c>
      <c r="C481" s="12" t="s">
        <v>1439</v>
      </c>
      <c r="D481" s="100">
        <v>0</v>
      </c>
      <c r="E481" s="100">
        <v>0</v>
      </c>
      <c r="F481" s="100">
        <v>40241445</v>
      </c>
      <c r="G481" s="100">
        <v>40241759</v>
      </c>
      <c r="H481" s="101">
        <v>0</v>
      </c>
      <c r="I481" s="100">
        <v>314</v>
      </c>
      <c r="J481" s="96">
        <v>-314</v>
      </c>
      <c r="K481">
        <f t="shared" si="14"/>
        <v>-314</v>
      </c>
      <c r="L481" s="102">
        <f t="shared" si="15"/>
        <v>0</v>
      </c>
    </row>
    <row r="482" spans="1:12" x14ac:dyDescent="0.2">
      <c r="A482" s="12" t="s">
        <v>206</v>
      </c>
      <c r="B482" s="12" t="s">
        <v>1440</v>
      </c>
      <c r="C482" s="12" t="s">
        <v>1441</v>
      </c>
      <c r="D482" s="100">
        <v>0</v>
      </c>
      <c r="E482" s="100">
        <v>0</v>
      </c>
      <c r="F482" s="100">
        <v>27761205</v>
      </c>
      <c r="G482" s="100">
        <v>28461201</v>
      </c>
      <c r="H482" s="101">
        <v>0</v>
      </c>
      <c r="I482" s="100">
        <v>699996</v>
      </c>
      <c r="J482" s="96">
        <v>-699996</v>
      </c>
      <c r="K482">
        <f t="shared" si="14"/>
        <v>-699996</v>
      </c>
      <c r="L482" s="102">
        <f t="shared" si="15"/>
        <v>0</v>
      </c>
    </row>
    <row r="483" spans="1:12" x14ac:dyDescent="0.2">
      <c r="A483" s="12" t="s">
        <v>212</v>
      </c>
      <c r="B483" s="12" t="s">
        <v>1442</v>
      </c>
      <c r="C483" s="12" t="s">
        <v>1443</v>
      </c>
      <c r="D483" s="100">
        <v>0</v>
      </c>
      <c r="E483" s="100">
        <v>0</v>
      </c>
      <c r="F483" s="100">
        <v>49714179</v>
      </c>
      <c r="G483" s="100">
        <v>46124502</v>
      </c>
      <c r="H483" s="101">
        <v>3589677</v>
      </c>
      <c r="I483" s="100">
        <v>0</v>
      </c>
      <c r="J483" s="96">
        <v>0</v>
      </c>
      <c r="K483" t="str">
        <f t="shared" si="14"/>
        <v/>
      </c>
      <c r="L483" s="102">
        <f t="shared" si="15"/>
        <v>3589677</v>
      </c>
    </row>
    <row r="484" spans="1:12" x14ac:dyDescent="0.2">
      <c r="A484" s="12" t="s">
        <v>237</v>
      </c>
      <c r="B484" s="12" t="s">
        <v>1444</v>
      </c>
      <c r="C484" s="12" t="s">
        <v>902</v>
      </c>
      <c r="D484" s="100">
        <v>0</v>
      </c>
      <c r="E484" s="100">
        <v>0</v>
      </c>
      <c r="F484" s="100">
        <v>26337285</v>
      </c>
      <c r="G484" s="100">
        <v>24435567</v>
      </c>
      <c r="H484" s="101">
        <v>1901718</v>
      </c>
      <c r="I484" s="100">
        <v>0</v>
      </c>
      <c r="J484" s="96">
        <v>0</v>
      </c>
      <c r="K484" t="str">
        <f t="shared" si="14"/>
        <v/>
      </c>
      <c r="L484" s="102">
        <f t="shared" si="15"/>
        <v>1901718</v>
      </c>
    </row>
    <row r="485" spans="1:12" x14ac:dyDescent="0.2">
      <c r="A485" s="12" t="s">
        <v>244</v>
      </c>
      <c r="B485" s="12" t="s">
        <v>1445</v>
      </c>
      <c r="C485" s="12" t="s">
        <v>1446</v>
      </c>
      <c r="D485" s="100">
        <v>0</v>
      </c>
      <c r="E485" s="100">
        <v>0</v>
      </c>
      <c r="F485" s="100">
        <v>27761205</v>
      </c>
      <c r="G485" s="100">
        <v>27761205</v>
      </c>
      <c r="H485" s="101">
        <v>0</v>
      </c>
      <c r="I485" s="100">
        <v>0</v>
      </c>
      <c r="J485" s="96">
        <v>0</v>
      </c>
      <c r="K485" t="str">
        <f t="shared" si="14"/>
        <v/>
      </c>
      <c r="L485" s="102">
        <f t="shared" si="15"/>
        <v>0</v>
      </c>
    </row>
    <row r="486" spans="1:12" x14ac:dyDescent="0.2">
      <c r="A486" s="12" t="s">
        <v>245</v>
      </c>
      <c r="B486" s="12" t="s">
        <v>1447</v>
      </c>
      <c r="C486" s="12" t="s">
        <v>1448</v>
      </c>
      <c r="D486" s="100">
        <v>0</v>
      </c>
      <c r="E486" s="100">
        <v>0</v>
      </c>
      <c r="F486" s="100">
        <v>66557790</v>
      </c>
      <c r="G486" s="100">
        <v>66557790</v>
      </c>
      <c r="H486" s="101">
        <v>0</v>
      </c>
      <c r="I486" s="100">
        <v>0</v>
      </c>
      <c r="J486" s="96">
        <v>0</v>
      </c>
      <c r="K486" t="str">
        <f t="shared" si="14"/>
        <v/>
      </c>
      <c r="L486" s="102">
        <f t="shared" si="15"/>
        <v>0</v>
      </c>
    </row>
    <row r="487" spans="1:12" x14ac:dyDescent="0.2">
      <c r="A487" s="12" t="s">
        <v>256</v>
      </c>
      <c r="B487" s="12" t="s">
        <v>1449</v>
      </c>
      <c r="C487" s="12" t="s">
        <v>1411</v>
      </c>
      <c r="D487" s="100">
        <v>0</v>
      </c>
      <c r="E487" s="100">
        <v>0</v>
      </c>
      <c r="F487" s="100">
        <v>26337285</v>
      </c>
      <c r="G487" s="100">
        <v>29189862</v>
      </c>
      <c r="H487" s="101">
        <v>0</v>
      </c>
      <c r="I487" s="100">
        <v>2852577</v>
      </c>
      <c r="J487" s="96">
        <v>-2852577</v>
      </c>
      <c r="K487">
        <f t="shared" si="14"/>
        <v>-2852577</v>
      </c>
      <c r="L487" s="102">
        <f t="shared" si="15"/>
        <v>0</v>
      </c>
    </row>
    <row r="488" spans="1:12" x14ac:dyDescent="0.2">
      <c r="A488" s="12" t="s">
        <v>258</v>
      </c>
      <c r="B488" s="12" t="s">
        <v>1450</v>
      </c>
      <c r="C488" s="12" t="s">
        <v>1451</v>
      </c>
      <c r="D488" s="100">
        <v>0</v>
      </c>
      <c r="E488" s="100">
        <v>0</v>
      </c>
      <c r="F488" s="100">
        <v>40240689</v>
      </c>
      <c r="G488" s="100">
        <v>40240689</v>
      </c>
      <c r="H488" s="101">
        <v>0</v>
      </c>
      <c r="I488" s="100">
        <v>0</v>
      </c>
      <c r="J488" s="96">
        <v>0</v>
      </c>
      <c r="K488" t="str">
        <f t="shared" si="14"/>
        <v/>
      </c>
      <c r="L488" s="102">
        <f t="shared" si="15"/>
        <v>0</v>
      </c>
    </row>
    <row r="489" spans="1:12" x14ac:dyDescent="0.2">
      <c r="A489" s="12" t="s">
        <v>262</v>
      </c>
      <c r="B489" s="12" t="s">
        <v>1452</v>
      </c>
      <c r="C489" s="12" t="s">
        <v>1453</v>
      </c>
      <c r="D489" s="100">
        <v>0</v>
      </c>
      <c r="E489" s="100">
        <v>0</v>
      </c>
      <c r="F489" s="100">
        <v>27761205</v>
      </c>
      <c r="G489" s="100">
        <v>27761205</v>
      </c>
      <c r="H489" s="101">
        <v>0</v>
      </c>
      <c r="I489" s="100">
        <v>0</v>
      </c>
      <c r="J489" s="96">
        <v>0</v>
      </c>
      <c r="K489" t="str">
        <f t="shared" si="14"/>
        <v/>
      </c>
      <c r="L489" s="102">
        <f t="shared" si="15"/>
        <v>0</v>
      </c>
    </row>
    <row r="490" spans="1:12" x14ac:dyDescent="0.2">
      <c r="A490" s="12" t="s">
        <v>270</v>
      </c>
      <c r="B490" s="12" t="s">
        <v>1454</v>
      </c>
      <c r="C490" s="12" t="s">
        <v>1455</v>
      </c>
      <c r="D490" s="100">
        <v>0</v>
      </c>
      <c r="E490" s="100">
        <v>0</v>
      </c>
      <c r="F490" s="100">
        <v>26337285</v>
      </c>
      <c r="G490" s="100">
        <v>26337285</v>
      </c>
      <c r="H490" s="101">
        <v>0</v>
      </c>
      <c r="I490" s="100">
        <v>0</v>
      </c>
      <c r="J490" s="96">
        <v>0</v>
      </c>
      <c r="K490" t="str">
        <f t="shared" si="14"/>
        <v/>
      </c>
      <c r="L490" s="102">
        <f t="shared" si="15"/>
        <v>0</v>
      </c>
    </row>
    <row r="491" spans="1:12" x14ac:dyDescent="0.2">
      <c r="A491" s="12" t="s">
        <v>278</v>
      </c>
      <c r="B491" s="12" t="s">
        <v>1456</v>
      </c>
      <c r="C491" s="12" t="s">
        <v>1457</v>
      </c>
      <c r="D491" s="100">
        <v>0</v>
      </c>
      <c r="E491" s="100">
        <v>0</v>
      </c>
      <c r="F491" s="100">
        <v>27761205</v>
      </c>
      <c r="G491" s="100">
        <v>27761205</v>
      </c>
      <c r="H491" s="101">
        <v>0</v>
      </c>
      <c r="I491" s="100">
        <v>0</v>
      </c>
      <c r="J491" s="96">
        <v>0</v>
      </c>
      <c r="K491" t="str">
        <f t="shared" si="14"/>
        <v/>
      </c>
      <c r="L491" s="102">
        <f t="shared" si="15"/>
        <v>0</v>
      </c>
    </row>
    <row r="492" spans="1:12" x14ac:dyDescent="0.2">
      <c r="A492" s="12" t="s">
        <v>291</v>
      </c>
      <c r="B492" s="12" t="s">
        <v>1458</v>
      </c>
      <c r="C492" s="12" t="s">
        <v>1459</v>
      </c>
      <c r="D492" s="100">
        <v>0</v>
      </c>
      <c r="E492" s="100">
        <v>0</v>
      </c>
      <c r="F492" s="100">
        <v>49714179</v>
      </c>
      <c r="G492" s="100">
        <v>49714179</v>
      </c>
      <c r="H492" s="101">
        <v>0</v>
      </c>
      <c r="I492" s="100">
        <v>0</v>
      </c>
      <c r="J492" s="96">
        <v>0</v>
      </c>
      <c r="K492" t="str">
        <f t="shared" si="14"/>
        <v/>
      </c>
      <c r="L492" s="102">
        <f t="shared" si="15"/>
        <v>0</v>
      </c>
    </row>
    <row r="493" spans="1:12" x14ac:dyDescent="0.2">
      <c r="A493" s="12" t="s">
        <v>293</v>
      </c>
      <c r="B493" s="12" t="s">
        <v>1460</v>
      </c>
      <c r="C493" s="12" t="s">
        <v>1461</v>
      </c>
      <c r="D493" s="100">
        <v>0</v>
      </c>
      <c r="E493" s="100">
        <v>0</v>
      </c>
      <c r="F493" s="100">
        <v>50967717</v>
      </c>
      <c r="G493" s="100">
        <v>50967717</v>
      </c>
      <c r="H493" s="101">
        <v>0</v>
      </c>
      <c r="I493" s="100">
        <v>0</v>
      </c>
      <c r="J493" s="96">
        <v>0</v>
      </c>
      <c r="K493" t="str">
        <f t="shared" si="14"/>
        <v/>
      </c>
      <c r="L493" s="102">
        <f t="shared" si="15"/>
        <v>0</v>
      </c>
    </row>
    <row r="494" spans="1:12" x14ac:dyDescent="0.2">
      <c r="A494" s="12" t="s">
        <v>301</v>
      </c>
      <c r="B494" s="12" t="s">
        <v>1462</v>
      </c>
      <c r="C494" s="12" t="s">
        <v>1554</v>
      </c>
      <c r="D494" s="100">
        <v>0</v>
      </c>
      <c r="E494" s="100">
        <v>0</v>
      </c>
      <c r="F494" s="100">
        <v>50426139</v>
      </c>
      <c r="G494" s="100">
        <v>50426139</v>
      </c>
      <c r="H494" s="101">
        <v>0</v>
      </c>
      <c r="I494" s="100">
        <v>0</v>
      </c>
      <c r="J494" s="96">
        <v>0</v>
      </c>
      <c r="K494" t="str">
        <f t="shared" si="14"/>
        <v/>
      </c>
      <c r="L494" s="102">
        <f t="shared" si="15"/>
        <v>0</v>
      </c>
    </row>
    <row r="495" spans="1:12" x14ac:dyDescent="0.2">
      <c r="A495" s="12" t="s">
        <v>308</v>
      </c>
      <c r="B495" s="12" t="s">
        <v>1463</v>
      </c>
      <c r="C495" s="12" t="s">
        <v>1431</v>
      </c>
      <c r="D495" s="100">
        <v>0</v>
      </c>
      <c r="E495" s="100">
        <v>0</v>
      </c>
      <c r="F495" s="100">
        <v>50426139</v>
      </c>
      <c r="G495" s="100">
        <v>55887767</v>
      </c>
      <c r="H495" s="101">
        <v>0</v>
      </c>
      <c r="I495" s="100">
        <v>5461628</v>
      </c>
      <c r="J495" s="96">
        <v>-5461628</v>
      </c>
      <c r="K495">
        <f t="shared" si="14"/>
        <v>-5461628</v>
      </c>
      <c r="L495" s="102">
        <f t="shared" si="15"/>
        <v>0</v>
      </c>
    </row>
    <row r="496" spans="1:12" x14ac:dyDescent="0.2">
      <c r="A496" s="12" t="s">
        <v>323</v>
      </c>
      <c r="B496" s="12" t="s">
        <v>1464</v>
      </c>
      <c r="C496" s="12" t="s">
        <v>1465</v>
      </c>
      <c r="D496" s="100">
        <v>0</v>
      </c>
      <c r="E496" s="100">
        <v>0</v>
      </c>
      <c r="F496" s="100">
        <v>56624379</v>
      </c>
      <c r="G496" s="100">
        <v>56624379</v>
      </c>
      <c r="H496" s="101">
        <v>0</v>
      </c>
      <c r="I496" s="100">
        <v>0</v>
      </c>
      <c r="J496" s="96">
        <v>0</v>
      </c>
      <c r="K496" t="str">
        <f t="shared" si="14"/>
        <v/>
      </c>
      <c r="L496" s="102">
        <f t="shared" si="15"/>
        <v>0</v>
      </c>
    </row>
    <row r="497" spans="1:12" x14ac:dyDescent="0.2">
      <c r="A497" s="12" t="s">
        <v>329</v>
      </c>
      <c r="B497" s="12" t="s">
        <v>1466</v>
      </c>
      <c r="C497" s="12" t="s">
        <v>1467</v>
      </c>
      <c r="D497" s="100">
        <v>0</v>
      </c>
      <c r="E497" s="100">
        <v>0</v>
      </c>
      <c r="F497" s="100">
        <v>50426139</v>
      </c>
      <c r="G497" s="100">
        <v>50426139</v>
      </c>
      <c r="H497" s="101">
        <v>0</v>
      </c>
      <c r="I497" s="100">
        <v>0</v>
      </c>
      <c r="J497" s="96">
        <v>0</v>
      </c>
      <c r="K497" t="str">
        <f t="shared" si="14"/>
        <v/>
      </c>
      <c r="L497" s="102">
        <f t="shared" si="15"/>
        <v>0</v>
      </c>
    </row>
    <row r="498" spans="1:12" x14ac:dyDescent="0.2">
      <c r="A498" s="12" t="s">
        <v>331</v>
      </c>
      <c r="B498" s="12" t="s">
        <v>1468</v>
      </c>
      <c r="C498" s="12" t="s">
        <v>1469</v>
      </c>
      <c r="D498" s="100">
        <v>0</v>
      </c>
      <c r="E498" s="100">
        <v>0</v>
      </c>
      <c r="F498" s="100">
        <v>56624379</v>
      </c>
      <c r="G498" s="100">
        <v>56624379</v>
      </c>
      <c r="H498" s="101">
        <v>0</v>
      </c>
      <c r="I498" s="100">
        <v>0</v>
      </c>
      <c r="J498" s="96">
        <v>0</v>
      </c>
      <c r="K498" t="str">
        <f t="shared" si="14"/>
        <v/>
      </c>
      <c r="L498" s="102">
        <f t="shared" si="15"/>
        <v>0</v>
      </c>
    </row>
    <row r="499" spans="1:12" x14ac:dyDescent="0.2">
      <c r="A499" s="12" t="s">
        <v>336</v>
      </c>
      <c r="B499" s="12" t="s">
        <v>1470</v>
      </c>
      <c r="C499" s="12" t="s">
        <v>1471</v>
      </c>
      <c r="D499" s="100">
        <v>0</v>
      </c>
      <c r="E499" s="100">
        <v>0</v>
      </c>
      <c r="F499" s="100">
        <v>50426139</v>
      </c>
      <c r="G499" s="100">
        <v>46785055</v>
      </c>
      <c r="H499" s="101">
        <v>3641084</v>
      </c>
      <c r="I499" s="100">
        <v>0</v>
      </c>
      <c r="J499" s="96">
        <v>0</v>
      </c>
      <c r="K499" t="str">
        <f t="shared" si="14"/>
        <v/>
      </c>
      <c r="L499" s="102">
        <f t="shared" si="15"/>
        <v>3641084</v>
      </c>
    </row>
    <row r="500" spans="1:12" x14ac:dyDescent="0.2">
      <c r="A500" s="12" t="s">
        <v>337</v>
      </c>
      <c r="B500" s="12" t="s">
        <v>1472</v>
      </c>
      <c r="C500" s="12" t="s">
        <v>338</v>
      </c>
      <c r="D500" s="100">
        <v>0</v>
      </c>
      <c r="E500" s="100">
        <v>0</v>
      </c>
      <c r="F500" s="100">
        <v>50426139</v>
      </c>
      <c r="G500" s="100">
        <v>50426139</v>
      </c>
      <c r="H500" s="101">
        <v>0</v>
      </c>
      <c r="I500" s="100">
        <v>0</v>
      </c>
      <c r="J500" s="96">
        <v>0</v>
      </c>
      <c r="K500" t="str">
        <f t="shared" si="14"/>
        <v/>
      </c>
      <c r="L500" s="102">
        <f t="shared" si="15"/>
        <v>0</v>
      </c>
    </row>
    <row r="501" spans="1:12" x14ac:dyDescent="0.2">
      <c r="A501" s="12" t="s">
        <v>342</v>
      </c>
      <c r="B501" s="12" t="s">
        <v>1473</v>
      </c>
      <c r="C501" s="12" t="s">
        <v>1474</v>
      </c>
      <c r="D501" s="100">
        <v>0</v>
      </c>
      <c r="E501" s="100">
        <v>0</v>
      </c>
      <c r="F501" s="100">
        <v>50426139</v>
      </c>
      <c r="G501" s="100">
        <v>50426139</v>
      </c>
      <c r="H501" s="101">
        <v>0</v>
      </c>
      <c r="I501" s="100">
        <v>0</v>
      </c>
      <c r="J501" s="96">
        <v>0</v>
      </c>
      <c r="K501" t="str">
        <f t="shared" si="14"/>
        <v/>
      </c>
      <c r="L501" s="102">
        <f t="shared" si="15"/>
        <v>0</v>
      </c>
    </row>
    <row r="502" spans="1:12" x14ac:dyDescent="0.2">
      <c r="A502" s="12" t="s">
        <v>343</v>
      </c>
      <c r="B502" s="12" t="s">
        <v>1475</v>
      </c>
      <c r="C502" s="12" t="s">
        <v>1476</v>
      </c>
      <c r="D502" s="100">
        <v>0</v>
      </c>
      <c r="E502" s="100">
        <v>0</v>
      </c>
      <c r="F502" s="100">
        <v>56624379</v>
      </c>
      <c r="G502" s="100">
        <v>52535743</v>
      </c>
      <c r="H502" s="101">
        <v>4088636</v>
      </c>
      <c r="I502" s="100">
        <v>0</v>
      </c>
      <c r="J502" s="96">
        <v>0</v>
      </c>
      <c r="K502" t="str">
        <f t="shared" si="14"/>
        <v/>
      </c>
      <c r="L502" s="102">
        <f t="shared" si="15"/>
        <v>4088636</v>
      </c>
    </row>
    <row r="503" spans="1:12" x14ac:dyDescent="0.2">
      <c r="A503" s="12" t="s">
        <v>344</v>
      </c>
      <c r="B503" s="12" t="s">
        <v>1477</v>
      </c>
      <c r="C503" s="12" t="s">
        <v>1478</v>
      </c>
      <c r="D503" s="100">
        <v>0</v>
      </c>
      <c r="E503" s="100">
        <v>0</v>
      </c>
      <c r="F503" s="100">
        <v>56624379</v>
      </c>
      <c r="G503" s="100">
        <v>56624379</v>
      </c>
      <c r="H503" s="101">
        <v>0</v>
      </c>
      <c r="I503" s="100">
        <v>0</v>
      </c>
      <c r="J503" s="96">
        <v>0</v>
      </c>
      <c r="K503" t="str">
        <f t="shared" si="14"/>
        <v/>
      </c>
      <c r="L503" s="102">
        <f t="shared" si="15"/>
        <v>0</v>
      </c>
    </row>
    <row r="504" spans="1:12" x14ac:dyDescent="0.2">
      <c r="A504" s="12" t="s">
        <v>345</v>
      </c>
      <c r="B504" s="12" t="s">
        <v>1479</v>
      </c>
      <c r="C504" s="12" t="s">
        <v>1480</v>
      </c>
      <c r="D504" s="100">
        <v>0</v>
      </c>
      <c r="E504" s="100">
        <v>0</v>
      </c>
      <c r="F504" s="100">
        <v>50426139</v>
      </c>
      <c r="G504" s="100">
        <v>50426139</v>
      </c>
      <c r="H504" s="101">
        <v>0</v>
      </c>
      <c r="I504" s="100">
        <v>0</v>
      </c>
      <c r="J504" s="96">
        <v>0</v>
      </c>
      <c r="K504" t="str">
        <f t="shared" si="14"/>
        <v/>
      </c>
      <c r="L504" s="102">
        <f t="shared" si="15"/>
        <v>0</v>
      </c>
    </row>
    <row r="505" spans="1:12" x14ac:dyDescent="0.2">
      <c r="A505" s="12" t="s">
        <v>346</v>
      </c>
      <c r="B505" s="12" t="s">
        <v>1481</v>
      </c>
      <c r="C505" s="12" t="s">
        <v>1482</v>
      </c>
      <c r="D505" s="100">
        <v>0</v>
      </c>
      <c r="E505" s="100">
        <v>0</v>
      </c>
      <c r="F505" s="100">
        <v>50426139</v>
      </c>
      <c r="G505" s="100">
        <v>50426139</v>
      </c>
      <c r="H505" s="101">
        <v>0</v>
      </c>
      <c r="I505" s="100">
        <v>0</v>
      </c>
      <c r="J505" s="96">
        <v>0</v>
      </c>
      <c r="K505" t="str">
        <f t="shared" si="14"/>
        <v/>
      </c>
      <c r="L505" s="102">
        <f t="shared" si="15"/>
        <v>0</v>
      </c>
    </row>
    <row r="506" spans="1:12" x14ac:dyDescent="0.2">
      <c r="A506" s="12" t="s">
        <v>360</v>
      </c>
      <c r="B506" s="12" t="s">
        <v>1483</v>
      </c>
      <c r="C506" s="12" t="s">
        <v>1484</v>
      </c>
      <c r="D506" s="100">
        <v>0</v>
      </c>
      <c r="E506" s="100">
        <v>0</v>
      </c>
      <c r="F506" s="100">
        <v>56624379</v>
      </c>
      <c r="G506" s="100">
        <v>52535742</v>
      </c>
      <c r="H506" s="101">
        <v>4088637</v>
      </c>
      <c r="I506" s="100">
        <v>0</v>
      </c>
      <c r="J506" s="96">
        <v>0</v>
      </c>
      <c r="K506" t="str">
        <f t="shared" si="14"/>
        <v/>
      </c>
      <c r="L506" s="102">
        <f t="shared" si="15"/>
        <v>4088637</v>
      </c>
    </row>
    <row r="507" spans="1:12" x14ac:dyDescent="0.2">
      <c r="A507" s="12" t="s">
        <v>380</v>
      </c>
      <c r="B507" s="12" t="s">
        <v>1485</v>
      </c>
      <c r="C507" s="12" t="s">
        <v>1486</v>
      </c>
      <c r="D507" s="100">
        <v>0</v>
      </c>
      <c r="E507" s="100">
        <v>0</v>
      </c>
      <c r="F507" s="100">
        <v>50426139</v>
      </c>
      <c r="G507" s="100">
        <v>50426139</v>
      </c>
      <c r="H507" s="101">
        <v>0</v>
      </c>
      <c r="I507" s="100">
        <v>0</v>
      </c>
      <c r="J507" s="96">
        <v>0</v>
      </c>
      <c r="K507" t="str">
        <f t="shared" si="14"/>
        <v/>
      </c>
      <c r="L507" s="102">
        <f t="shared" si="15"/>
        <v>0</v>
      </c>
    </row>
    <row r="508" spans="1:12" x14ac:dyDescent="0.2">
      <c r="A508" s="12" t="s">
        <v>383</v>
      </c>
      <c r="B508" s="12" t="s">
        <v>1487</v>
      </c>
      <c r="C508" s="12" t="s">
        <v>1488</v>
      </c>
      <c r="D508" s="100">
        <v>0</v>
      </c>
      <c r="E508" s="100">
        <v>0</v>
      </c>
      <c r="F508" s="100">
        <v>50426139</v>
      </c>
      <c r="G508" s="100">
        <v>50426139</v>
      </c>
      <c r="H508" s="101">
        <v>0</v>
      </c>
      <c r="I508" s="100">
        <v>0</v>
      </c>
      <c r="J508" s="96">
        <v>0</v>
      </c>
      <c r="K508" t="str">
        <f t="shared" si="14"/>
        <v/>
      </c>
      <c r="L508" s="102">
        <f t="shared" si="15"/>
        <v>0</v>
      </c>
    </row>
    <row r="509" spans="1:12" x14ac:dyDescent="0.2">
      <c r="A509" s="12" t="s">
        <v>403</v>
      </c>
      <c r="B509" s="12" t="s">
        <v>1489</v>
      </c>
      <c r="C509" s="12" t="s">
        <v>1490</v>
      </c>
      <c r="D509" s="100">
        <v>0</v>
      </c>
      <c r="E509" s="100">
        <v>0</v>
      </c>
      <c r="F509" s="100">
        <v>50426139</v>
      </c>
      <c r="G509" s="100">
        <v>50426142</v>
      </c>
      <c r="H509" s="101">
        <v>0</v>
      </c>
      <c r="I509" s="100">
        <v>3</v>
      </c>
      <c r="J509" s="96">
        <v>-3</v>
      </c>
      <c r="K509">
        <f t="shared" si="14"/>
        <v>-3</v>
      </c>
      <c r="L509" s="102">
        <f t="shared" si="15"/>
        <v>0</v>
      </c>
    </row>
    <row r="510" spans="1:12" x14ac:dyDescent="0.2">
      <c r="A510" s="12" t="s">
        <v>407</v>
      </c>
      <c r="B510" s="12" t="s">
        <v>1491</v>
      </c>
      <c r="C510" s="12" t="s">
        <v>1492</v>
      </c>
      <c r="D510" s="100">
        <v>0</v>
      </c>
      <c r="E510" s="100">
        <v>0</v>
      </c>
      <c r="F510" s="100">
        <v>50426139</v>
      </c>
      <c r="G510" s="100">
        <v>44964512</v>
      </c>
      <c r="H510" s="101">
        <v>5461627</v>
      </c>
      <c r="I510" s="100">
        <v>0</v>
      </c>
      <c r="J510" s="96">
        <v>0</v>
      </c>
      <c r="K510" t="str">
        <f t="shared" si="14"/>
        <v/>
      </c>
      <c r="L510" s="102">
        <f t="shared" si="15"/>
        <v>5461627</v>
      </c>
    </row>
    <row r="511" spans="1:12" x14ac:dyDescent="0.2">
      <c r="A511" s="12" t="s">
        <v>408</v>
      </c>
      <c r="B511" s="12" t="s">
        <v>1493</v>
      </c>
      <c r="C511" s="12" t="s">
        <v>1494</v>
      </c>
      <c r="D511" s="100">
        <v>0</v>
      </c>
      <c r="E511" s="100">
        <v>0</v>
      </c>
      <c r="F511" s="100">
        <v>50426139</v>
      </c>
      <c r="G511" s="100">
        <v>46785054</v>
      </c>
      <c r="H511" s="101">
        <v>3641085</v>
      </c>
      <c r="I511" s="100">
        <v>0</v>
      </c>
      <c r="J511" s="96">
        <v>0</v>
      </c>
      <c r="K511" t="str">
        <f t="shared" si="14"/>
        <v/>
      </c>
      <c r="L511" s="102">
        <f t="shared" si="15"/>
        <v>3641085</v>
      </c>
    </row>
    <row r="512" spans="1:12" x14ac:dyDescent="0.2">
      <c r="A512" s="12" t="s">
        <v>416</v>
      </c>
      <c r="B512" s="12" t="s">
        <v>1495</v>
      </c>
      <c r="C512" s="12" t="s">
        <v>1496</v>
      </c>
      <c r="D512" s="100">
        <v>0</v>
      </c>
      <c r="E512" s="100">
        <v>0</v>
      </c>
      <c r="F512" s="100">
        <v>50426139</v>
      </c>
      <c r="G512" s="100">
        <v>50426139</v>
      </c>
      <c r="H512" s="101">
        <v>0</v>
      </c>
      <c r="I512" s="100">
        <v>0</v>
      </c>
      <c r="J512" s="96">
        <v>0</v>
      </c>
      <c r="K512" t="str">
        <f t="shared" si="14"/>
        <v/>
      </c>
      <c r="L512" s="102">
        <f t="shared" si="15"/>
        <v>0</v>
      </c>
    </row>
    <row r="513" spans="1:12" x14ac:dyDescent="0.2">
      <c r="A513" s="12" t="s">
        <v>424</v>
      </c>
      <c r="B513" s="12" t="s">
        <v>1497</v>
      </c>
      <c r="C513" s="12" t="s">
        <v>1498</v>
      </c>
      <c r="D513" s="100">
        <v>0</v>
      </c>
      <c r="E513" s="100">
        <v>0</v>
      </c>
      <c r="F513" s="100">
        <v>50426139</v>
      </c>
      <c r="G513" s="100">
        <v>46785055</v>
      </c>
      <c r="H513" s="101">
        <v>3641084</v>
      </c>
      <c r="I513" s="100">
        <v>0</v>
      </c>
      <c r="J513" s="96">
        <v>0</v>
      </c>
      <c r="K513" t="str">
        <f t="shared" si="14"/>
        <v/>
      </c>
      <c r="L513" s="102">
        <f t="shared" si="15"/>
        <v>3641084</v>
      </c>
    </row>
    <row r="514" spans="1:12" x14ac:dyDescent="0.2">
      <c r="A514" s="12" t="s">
        <v>501</v>
      </c>
      <c r="B514" s="12" t="s">
        <v>1499</v>
      </c>
      <c r="C514" s="12" t="s">
        <v>1500</v>
      </c>
      <c r="D514" s="100">
        <v>0</v>
      </c>
      <c r="E514" s="100">
        <v>0</v>
      </c>
      <c r="F514" s="100">
        <v>58826250</v>
      </c>
      <c r="G514" s="100">
        <v>58826250</v>
      </c>
      <c r="H514" s="101">
        <v>0</v>
      </c>
      <c r="I514" s="100">
        <v>0</v>
      </c>
      <c r="J514" s="96">
        <v>0</v>
      </c>
      <c r="K514" t="str">
        <f t="shared" si="14"/>
        <v/>
      </c>
      <c r="L514" s="102">
        <f t="shared" si="15"/>
        <v>0</v>
      </c>
    </row>
    <row r="515" spans="1:12" x14ac:dyDescent="0.2">
      <c r="A515" s="12" t="s">
        <v>503</v>
      </c>
      <c r="B515" s="12" t="s">
        <v>1501</v>
      </c>
      <c r="C515" s="12" t="s">
        <v>1555</v>
      </c>
      <c r="D515" s="100">
        <v>0</v>
      </c>
      <c r="E515" s="100">
        <v>0</v>
      </c>
      <c r="F515" s="100">
        <v>37989000</v>
      </c>
      <c r="G515" s="100">
        <v>37989000</v>
      </c>
      <c r="H515" s="101">
        <v>0</v>
      </c>
      <c r="I515" s="100">
        <v>0</v>
      </c>
      <c r="J515" s="96">
        <v>0</v>
      </c>
      <c r="K515" t="str">
        <f t="shared" si="14"/>
        <v/>
      </c>
      <c r="L515" s="102">
        <f t="shared" si="15"/>
        <v>0</v>
      </c>
    </row>
    <row r="516" spans="1:12" x14ac:dyDescent="0.2">
      <c r="A516" s="12" t="s">
        <v>502</v>
      </c>
      <c r="B516" s="12" t="s">
        <v>1502</v>
      </c>
      <c r="C516" s="12" t="s">
        <v>1555</v>
      </c>
      <c r="D516" s="100">
        <v>0</v>
      </c>
      <c r="E516" s="100">
        <v>0</v>
      </c>
      <c r="F516" s="100">
        <v>22179150</v>
      </c>
      <c r="G516" s="100">
        <v>22179150</v>
      </c>
      <c r="H516" s="101">
        <v>0</v>
      </c>
      <c r="I516" s="100">
        <v>0</v>
      </c>
      <c r="J516" s="96">
        <v>0</v>
      </c>
      <c r="K516" t="str">
        <f t="shared" si="14"/>
        <v/>
      </c>
      <c r="L516" s="102">
        <f t="shared" si="15"/>
        <v>0</v>
      </c>
    </row>
    <row r="517" spans="1:12" x14ac:dyDescent="0.2">
      <c r="A517" s="12" t="s">
        <v>1503</v>
      </c>
      <c r="B517" s="12" t="s">
        <v>1504</v>
      </c>
      <c r="C517" s="12" t="s">
        <v>1503</v>
      </c>
      <c r="D517" s="100">
        <v>0</v>
      </c>
      <c r="E517" s="100">
        <v>0</v>
      </c>
      <c r="F517" s="100">
        <v>5706700</v>
      </c>
      <c r="G517" s="100">
        <v>5706700</v>
      </c>
      <c r="H517" s="101">
        <v>0</v>
      </c>
      <c r="I517" s="100">
        <v>0</v>
      </c>
      <c r="J517" s="96">
        <v>0</v>
      </c>
      <c r="K517" t="str">
        <f t="shared" si="14"/>
        <v/>
      </c>
      <c r="L517" s="102">
        <f t="shared" si="15"/>
        <v>0</v>
      </c>
    </row>
    <row r="518" spans="1:12" x14ac:dyDescent="0.2">
      <c r="A518" s="103" t="s">
        <v>518</v>
      </c>
      <c r="B518" s="103" t="s">
        <v>518</v>
      </c>
      <c r="C518" s="103" t="s">
        <v>1505</v>
      </c>
      <c r="D518" s="104">
        <v>0</v>
      </c>
      <c r="E518" s="104">
        <v>0</v>
      </c>
      <c r="F518" s="104">
        <v>27347820065</v>
      </c>
      <c r="G518" s="104">
        <v>26905325381</v>
      </c>
      <c r="H518" s="105">
        <v>635832412</v>
      </c>
      <c r="I518" s="104">
        <v>193337728</v>
      </c>
    </row>
  </sheetData>
  <mergeCells count="2">
    <mergeCell ref="A4:I4"/>
    <mergeCell ref="A5:I5"/>
  </mergeCells>
  <printOptions horizontalCentered="1"/>
  <pageMargins left="0.5" right="0" top="0.25" bottom="1" header="0.5" footer="0.5"/>
  <pageSetup paperSize="9" orientation="landscape" verticalDpi="180" r:id="rId1"/>
  <headerFooter>
    <oddFooter>&amp;RPage: &amp;P/&amp;N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2"/>
  <sheetViews>
    <sheetView workbookViewId="0">
      <selection activeCell="J18" sqref="J18"/>
    </sheetView>
  </sheetViews>
  <sheetFormatPr defaultRowHeight="12.75" x14ac:dyDescent="0.2"/>
  <cols>
    <col min="1" max="1" width="14.140625" style="248" bestFit="1" customWidth="1"/>
    <col min="2" max="2" width="11" style="248" bestFit="1" customWidth="1"/>
    <col min="3" max="3" width="11" style="248" customWidth="1"/>
    <col min="4" max="4" width="38.140625" style="248" bestFit="1" customWidth="1"/>
    <col min="5" max="5" width="11.28515625" style="249" bestFit="1" customWidth="1"/>
    <col min="6" max="6" width="11.140625" style="249" bestFit="1" customWidth="1"/>
    <col min="7" max="8" width="13.140625" style="249" bestFit="1" customWidth="1"/>
    <col min="9" max="9" width="11.5703125" style="249" bestFit="1" customWidth="1"/>
    <col min="10" max="10" width="11.42578125" style="249" bestFit="1" customWidth="1"/>
    <col min="11" max="256" width="9.140625" style="250"/>
    <col min="257" max="257" width="14.140625" style="250" bestFit="1" customWidth="1"/>
    <col min="258" max="258" width="11" style="250" bestFit="1" customWidth="1"/>
    <col min="259" max="259" width="11" style="250" customWidth="1"/>
    <col min="260" max="260" width="38.140625" style="250" bestFit="1" customWidth="1"/>
    <col min="261" max="261" width="11.28515625" style="250" bestFit="1" customWidth="1"/>
    <col min="262" max="262" width="11.140625" style="250" bestFit="1" customWidth="1"/>
    <col min="263" max="264" width="13.140625" style="250" bestFit="1" customWidth="1"/>
    <col min="265" max="265" width="11.5703125" style="250" bestFit="1" customWidth="1"/>
    <col min="266" max="266" width="11.42578125" style="250" bestFit="1" customWidth="1"/>
    <col min="267" max="512" width="9.140625" style="250"/>
    <col min="513" max="513" width="14.140625" style="250" bestFit="1" customWidth="1"/>
    <col min="514" max="514" width="11" style="250" bestFit="1" customWidth="1"/>
    <col min="515" max="515" width="11" style="250" customWidth="1"/>
    <col min="516" max="516" width="38.140625" style="250" bestFit="1" customWidth="1"/>
    <col min="517" max="517" width="11.28515625" style="250" bestFit="1" customWidth="1"/>
    <col min="518" max="518" width="11.140625" style="250" bestFit="1" customWidth="1"/>
    <col min="519" max="520" width="13.140625" style="250" bestFit="1" customWidth="1"/>
    <col min="521" max="521" width="11.5703125" style="250" bestFit="1" customWidth="1"/>
    <col min="522" max="522" width="11.42578125" style="250" bestFit="1" customWidth="1"/>
    <col min="523" max="768" width="9.140625" style="250"/>
    <col min="769" max="769" width="14.140625" style="250" bestFit="1" customWidth="1"/>
    <col min="770" max="770" width="11" style="250" bestFit="1" customWidth="1"/>
    <col min="771" max="771" width="11" style="250" customWidth="1"/>
    <col min="772" max="772" width="38.140625" style="250" bestFit="1" customWidth="1"/>
    <col min="773" max="773" width="11.28515625" style="250" bestFit="1" customWidth="1"/>
    <col min="774" max="774" width="11.140625" style="250" bestFit="1" customWidth="1"/>
    <col min="775" max="776" width="13.140625" style="250" bestFit="1" customWidth="1"/>
    <col min="777" max="777" width="11.5703125" style="250" bestFit="1" customWidth="1"/>
    <col min="778" max="778" width="11.42578125" style="250" bestFit="1" customWidth="1"/>
    <col min="779" max="1024" width="9.140625" style="250"/>
    <col min="1025" max="1025" width="14.140625" style="250" bestFit="1" customWidth="1"/>
    <col min="1026" max="1026" width="11" style="250" bestFit="1" customWidth="1"/>
    <col min="1027" max="1027" width="11" style="250" customWidth="1"/>
    <col min="1028" max="1028" width="38.140625" style="250" bestFit="1" customWidth="1"/>
    <col min="1029" max="1029" width="11.28515625" style="250" bestFit="1" customWidth="1"/>
    <col min="1030" max="1030" width="11.140625" style="250" bestFit="1" customWidth="1"/>
    <col min="1031" max="1032" width="13.140625" style="250" bestFit="1" customWidth="1"/>
    <col min="1033" max="1033" width="11.5703125" style="250" bestFit="1" customWidth="1"/>
    <col min="1034" max="1034" width="11.42578125" style="250" bestFit="1" customWidth="1"/>
    <col min="1035" max="1280" width="9.140625" style="250"/>
    <col min="1281" max="1281" width="14.140625" style="250" bestFit="1" customWidth="1"/>
    <col min="1282" max="1282" width="11" style="250" bestFit="1" customWidth="1"/>
    <col min="1283" max="1283" width="11" style="250" customWidth="1"/>
    <col min="1284" max="1284" width="38.140625" style="250" bestFit="1" customWidth="1"/>
    <col min="1285" max="1285" width="11.28515625" style="250" bestFit="1" customWidth="1"/>
    <col min="1286" max="1286" width="11.140625" style="250" bestFit="1" customWidth="1"/>
    <col min="1287" max="1288" width="13.140625" style="250" bestFit="1" customWidth="1"/>
    <col min="1289" max="1289" width="11.5703125" style="250" bestFit="1" customWidth="1"/>
    <col min="1290" max="1290" width="11.42578125" style="250" bestFit="1" customWidth="1"/>
    <col min="1291" max="1536" width="9.140625" style="250"/>
    <col min="1537" max="1537" width="14.140625" style="250" bestFit="1" customWidth="1"/>
    <col min="1538" max="1538" width="11" style="250" bestFit="1" customWidth="1"/>
    <col min="1539" max="1539" width="11" style="250" customWidth="1"/>
    <col min="1540" max="1540" width="38.140625" style="250" bestFit="1" customWidth="1"/>
    <col min="1541" max="1541" width="11.28515625" style="250" bestFit="1" customWidth="1"/>
    <col min="1542" max="1542" width="11.140625" style="250" bestFit="1" customWidth="1"/>
    <col min="1543" max="1544" width="13.140625" style="250" bestFit="1" customWidth="1"/>
    <col min="1545" max="1545" width="11.5703125" style="250" bestFit="1" customWidth="1"/>
    <col min="1546" max="1546" width="11.42578125" style="250" bestFit="1" customWidth="1"/>
    <col min="1547" max="1792" width="9.140625" style="250"/>
    <col min="1793" max="1793" width="14.140625" style="250" bestFit="1" customWidth="1"/>
    <col min="1794" max="1794" width="11" style="250" bestFit="1" customWidth="1"/>
    <col min="1795" max="1795" width="11" style="250" customWidth="1"/>
    <col min="1796" max="1796" width="38.140625" style="250" bestFit="1" customWidth="1"/>
    <col min="1797" max="1797" width="11.28515625" style="250" bestFit="1" customWidth="1"/>
    <col min="1798" max="1798" width="11.140625" style="250" bestFit="1" customWidth="1"/>
    <col min="1799" max="1800" width="13.140625" style="250" bestFit="1" customWidth="1"/>
    <col min="1801" max="1801" width="11.5703125" style="250" bestFit="1" customWidth="1"/>
    <col min="1802" max="1802" width="11.42578125" style="250" bestFit="1" customWidth="1"/>
    <col min="1803" max="2048" width="9.140625" style="250"/>
    <col min="2049" max="2049" width="14.140625" style="250" bestFit="1" customWidth="1"/>
    <col min="2050" max="2050" width="11" style="250" bestFit="1" customWidth="1"/>
    <col min="2051" max="2051" width="11" style="250" customWidth="1"/>
    <col min="2052" max="2052" width="38.140625" style="250" bestFit="1" customWidth="1"/>
    <col min="2053" max="2053" width="11.28515625" style="250" bestFit="1" customWidth="1"/>
    <col min="2054" max="2054" width="11.140625" style="250" bestFit="1" customWidth="1"/>
    <col min="2055" max="2056" width="13.140625" style="250" bestFit="1" customWidth="1"/>
    <col min="2057" max="2057" width="11.5703125" style="250" bestFit="1" customWidth="1"/>
    <col min="2058" max="2058" width="11.42578125" style="250" bestFit="1" customWidth="1"/>
    <col min="2059" max="2304" width="9.140625" style="250"/>
    <col min="2305" max="2305" width="14.140625" style="250" bestFit="1" customWidth="1"/>
    <col min="2306" max="2306" width="11" style="250" bestFit="1" customWidth="1"/>
    <col min="2307" max="2307" width="11" style="250" customWidth="1"/>
    <col min="2308" max="2308" width="38.140625" style="250" bestFit="1" customWidth="1"/>
    <col min="2309" max="2309" width="11.28515625" style="250" bestFit="1" customWidth="1"/>
    <col min="2310" max="2310" width="11.140625" style="250" bestFit="1" customWidth="1"/>
    <col min="2311" max="2312" width="13.140625" style="250" bestFit="1" customWidth="1"/>
    <col min="2313" max="2313" width="11.5703125" style="250" bestFit="1" customWidth="1"/>
    <col min="2314" max="2314" width="11.42578125" style="250" bestFit="1" customWidth="1"/>
    <col min="2315" max="2560" width="9.140625" style="250"/>
    <col min="2561" max="2561" width="14.140625" style="250" bestFit="1" customWidth="1"/>
    <col min="2562" max="2562" width="11" style="250" bestFit="1" customWidth="1"/>
    <col min="2563" max="2563" width="11" style="250" customWidth="1"/>
    <col min="2564" max="2564" width="38.140625" style="250" bestFit="1" customWidth="1"/>
    <col min="2565" max="2565" width="11.28515625" style="250" bestFit="1" customWidth="1"/>
    <col min="2566" max="2566" width="11.140625" style="250" bestFit="1" customWidth="1"/>
    <col min="2567" max="2568" width="13.140625" style="250" bestFit="1" customWidth="1"/>
    <col min="2569" max="2569" width="11.5703125" style="250" bestFit="1" customWidth="1"/>
    <col min="2570" max="2570" width="11.42578125" style="250" bestFit="1" customWidth="1"/>
    <col min="2571" max="2816" width="9.140625" style="250"/>
    <col min="2817" max="2817" width="14.140625" style="250" bestFit="1" customWidth="1"/>
    <col min="2818" max="2818" width="11" style="250" bestFit="1" customWidth="1"/>
    <col min="2819" max="2819" width="11" style="250" customWidth="1"/>
    <col min="2820" max="2820" width="38.140625" style="250" bestFit="1" customWidth="1"/>
    <col min="2821" max="2821" width="11.28515625" style="250" bestFit="1" customWidth="1"/>
    <col min="2822" max="2822" width="11.140625" style="250" bestFit="1" customWidth="1"/>
    <col min="2823" max="2824" width="13.140625" style="250" bestFit="1" customWidth="1"/>
    <col min="2825" max="2825" width="11.5703125" style="250" bestFit="1" customWidth="1"/>
    <col min="2826" max="2826" width="11.42578125" style="250" bestFit="1" customWidth="1"/>
    <col min="2827" max="3072" width="9.140625" style="250"/>
    <col min="3073" max="3073" width="14.140625" style="250" bestFit="1" customWidth="1"/>
    <col min="3074" max="3074" width="11" style="250" bestFit="1" customWidth="1"/>
    <col min="3075" max="3075" width="11" style="250" customWidth="1"/>
    <col min="3076" max="3076" width="38.140625" style="250" bestFit="1" customWidth="1"/>
    <col min="3077" max="3077" width="11.28515625" style="250" bestFit="1" customWidth="1"/>
    <col min="3078" max="3078" width="11.140625" style="250" bestFit="1" customWidth="1"/>
    <col min="3079" max="3080" width="13.140625" style="250" bestFit="1" customWidth="1"/>
    <col min="3081" max="3081" width="11.5703125" style="250" bestFit="1" customWidth="1"/>
    <col min="3082" max="3082" width="11.42578125" style="250" bestFit="1" customWidth="1"/>
    <col min="3083" max="3328" width="9.140625" style="250"/>
    <col min="3329" max="3329" width="14.140625" style="250" bestFit="1" customWidth="1"/>
    <col min="3330" max="3330" width="11" style="250" bestFit="1" customWidth="1"/>
    <col min="3331" max="3331" width="11" style="250" customWidth="1"/>
    <col min="3332" max="3332" width="38.140625" style="250" bestFit="1" customWidth="1"/>
    <col min="3333" max="3333" width="11.28515625" style="250" bestFit="1" customWidth="1"/>
    <col min="3334" max="3334" width="11.140625" style="250" bestFit="1" customWidth="1"/>
    <col min="3335" max="3336" width="13.140625" style="250" bestFit="1" customWidth="1"/>
    <col min="3337" max="3337" width="11.5703125" style="250" bestFit="1" customWidth="1"/>
    <col min="3338" max="3338" width="11.42578125" style="250" bestFit="1" customWidth="1"/>
    <col min="3339" max="3584" width="9.140625" style="250"/>
    <col min="3585" max="3585" width="14.140625" style="250" bestFit="1" customWidth="1"/>
    <col min="3586" max="3586" width="11" style="250" bestFit="1" customWidth="1"/>
    <col min="3587" max="3587" width="11" style="250" customWidth="1"/>
    <col min="3588" max="3588" width="38.140625" style="250" bestFit="1" customWidth="1"/>
    <col min="3589" max="3589" width="11.28515625" style="250" bestFit="1" customWidth="1"/>
    <col min="3590" max="3590" width="11.140625" style="250" bestFit="1" customWidth="1"/>
    <col min="3591" max="3592" width="13.140625" style="250" bestFit="1" customWidth="1"/>
    <col min="3593" max="3593" width="11.5703125" style="250" bestFit="1" customWidth="1"/>
    <col min="3594" max="3594" width="11.42578125" style="250" bestFit="1" customWidth="1"/>
    <col min="3595" max="3840" width="9.140625" style="250"/>
    <col min="3841" max="3841" width="14.140625" style="250" bestFit="1" customWidth="1"/>
    <col min="3842" max="3842" width="11" style="250" bestFit="1" customWidth="1"/>
    <col min="3843" max="3843" width="11" style="250" customWidth="1"/>
    <col min="3844" max="3844" width="38.140625" style="250" bestFit="1" customWidth="1"/>
    <col min="3845" max="3845" width="11.28515625" style="250" bestFit="1" customWidth="1"/>
    <col min="3846" max="3846" width="11.140625" style="250" bestFit="1" customWidth="1"/>
    <col min="3847" max="3848" width="13.140625" style="250" bestFit="1" customWidth="1"/>
    <col min="3849" max="3849" width="11.5703125" style="250" bestFit="1" customWidth="1"/>
    <col min="3850" max="3850" width="11.42578125" style="250" bestFit="1" customWidth="1"/>
    <col min="3851" max="4096" width="9.140625" style="250"/>
    <col min="4097" max="4097" width="14.140625" style="250" bestFit="1" customWidth="1"/>
    <col min="4098" max="4098" width="11" style="250" bestFit="1" customWidth="1"/>
    <col min="4099" max="4099" width="11" style="250" customWidth="1"/>
    <col min="4100" max="4100" width="38.140625" style="250" bestFit="1" customWidth="1"/>
    <col min="4101" max="4101" width="11.28515625" style="250" bestFit="1" customWidth="1"/>
    <col min="4102" max="4102" width="11.140625" style="250" bestFit="1" customWidth="1"/>
    <col min="4103" max="4104" width="13.140625" style="250" bestFit="1" customWidth="1"/>
    <col min="4105" max="4105" width="11.5703125" style="250" bestFit="1" customWidth="1"/>
    <col min="4106" max="4106" width="11.42578125" style="250" bestFit="1" customWidth="1"/>
    <col min="4107" max="4352" width="9.140625" style="250"/>
    <col min="4353" max="4353" width="14.140625" style="250" bestFit="1" customWidth="1"/>
    <col min="4354" max="4354" width="11" style="250" bestFit="1" customWidth="1"/>
    <col min="4355" max="4355" width="11" style="250" customWidth="1"/>
    <col min="4356" max="4356" width="38.140625" style="250" bestFit="1" customWidth="1"/>
    <col min="4357" max="4357" width="11.28515625" style="250" bestFit="1" customWidth="1"/>
    <col min="4358" max="4358" width="11.140625" style="250" bestFit="1" customWidth="1"/>
    <col min="4359" max="4360" width="13.140625" style="250" bestFit="1" customWidth="1"/>
    <col min="4361" max="4361" width="11.5703125" style="250" bestFit="1" customWidth="1"/>
    <col min="4362" max="4362" width="11.42578125" style="250" bestFit="1" customWidth="1"/>
    <col min="4363" max="4608" width="9.140625" style="250"/>
    <col min="4609" max="4609" width="14.140625" style="250" bestFit="1" customWidth="1"/>
    <col min="4610" max="4610" width="11" style="250" bestFit="1" customWidth="1"/>
    <col min="4611" max="4611" width="11" style="250" customWidth="1"/>
    <col min="4612" max="4612" width="38.140625" style="250" bestFit="1" customWidth="1"/>
    <col min="4613" max="4613" width="11.28515625" style="250" bestFit="1" customWidth="1"/>
    <col min="4614" max="4614" width="11.140625" style="250" bestFit="1" customWidth="1"/>
    <col min="4615" max="4616" width="13.140625" style="250" bestFit="1" customWidth="1"/>
    <col min="4617" max="4617" width="11.5703125" style="250" bestFit="1" customWidth="1"/>
    <col min="4618" max="4618" width="11.42578125" style="250" bestFit="1" customWidth="1"/>
    <col min="4619" max="4864" width="9.140625" style="250"/>
    <col min="4865" max="4865" width="14.140625" style="250" bestFit="1" customWidth="1"/>
    <col min="4866" max="4866" width="11" style="250" bestFit="1" customWidth="1"/>
    <col min="4867" max="4867" width="11" style="250" customWidth="1"/>
    <col min="4868" max="4868" width="38.140625" style="250" bestFit="1" customWidth="1"/>
    <col min="4869" max="4869" width="11.28515625" style="250" bestFit="1" customWidth="1"/>
    <col min="4870" max="4870" width="11.140625" style="250" bestFit="1" customWidth="1"/>
    <col min="4871" max="4872" width="13.140625" style="250" bestFit="1" customWidth="1"/>
    <col min="4873" max="4873" width="11.5703125" style="250" bestFit="1" customWidth="1"/>
    <col min="4874" max="4874" width="11.42578125" style="250" bestFit="1" customWidth="1"/>
    <col min="4875" max="5120" width="9.140625" style="250"/>
    <col min="5121" max="5121" width="14.140625" style="250" bestFit="1" customWidth="1"/>
    <col min="5122" max="5122" width="11" style="250" bestFit="1" customWidth="1"/>
    <col min="5123" max="5123" width="11" style="250" customWidth="1"/>
    <col min="5124" max="5124" width="38.140625" style="250" bestFit="1" customWidth="1"/>
    <col min="5125" max="5125" width="11.28515625" style="250" bestFit="1" customWidth="1"/>
    <col min="5126" max="5126" width="11.140625" style="250" bestFit="1" customWidth="1"/>
    <col min="5127" max="5128" width="13.140625" style="250" bestFit="1" customWidth="1"/>
    <col min="5129" max="5129" width="11.5703125" style="250" bestFit="1" customWidth="1"/>
    <col min="5130" max="5130" width="11.42578125" style="250" bestFit="1" customWidth="1"/>
    <col min="5131" max="5376" width="9.140625" style="250"/>
    <col min="5377" max="5377" width="14.140625" style="250" bestFit="1" customWidth="1"/>
    <col min="5378" max="5378" width="11" style="250" bestFit="1" customWidth="1"/>
    <col min="5379" max="5379" width="11" style="250" customWidth="1"/>
    <col min="5380" max="5380" width="38.140625" style="250" bestFit="1" customWidth="1"/>
    <col min="5381" max="5381" width="11.28515625" style="250" bestFit="1" customWidth="1"/>
    <col min="5382" max="5382" width="11.140625" style="250" bestFit="1" customWidth="1"/>
    <col min="5383" max="5384" width="13.140625" style="250" bestFit="1" customWidth="1"/>
    <col min="5385" max="5385" width="11.5703125" style="250" bestFit="1" customWidth="1"/>
    <col min="5386" max="5386" width="11.42578125" style="250" bestFit="1" customWidth="1"/>
    <col min="5387" max="5632" width="9.140625" style="250"/>
    <col min="5633" max="5633" width="14.140625" style="250" bestFit="1" customWidth="1"/>
    <col min="5634" max="5634" width="11" style="250" bestFit="1" customWidth="1"/>
    <col min="5635" max="5635" width="11" style="250" customWidth="1"/>
    <col min="5636" max="5636" width="38.140625" style="250" bestFit="1" customWidth="1"/>
    <col min="5637" max="5637" width="11.28515625" style="250" bestFit="1" customWidth="1"/>
    <col min="5638" max="5638" width="11.140625" style="250" bestFit="1" customWidth="1"/>
    <col min="5639" max="5640" width="13.140625" style="250" bestFit="1" customWidth="1"/>
    <col min="5641" max="5641" width="11.5703125" style="250" bestFit="1" customWidth="1"/>
    <col min="5642" max="5642" width="11.42578125" style="250" bestFit="1" customWidth="1"/>
    <col min="5643" max="5888" width="9.140625" style="250"/>
    <col min="5889" max="5889" width="14.140625" style="250" bestFit="1" customWidth="1"/>
    <col min="5890" max="5890" width="11" style="250" bestFit="1" customWidth="1"/>
    <col min="5891" max="5891" width="11" style="250" customWidth="1"/>
    <col min="5892" max="5892" width="38.140625" style="250" bestFit="1" customWidth="1"/>
    <col min="5893" max="5893" width="11.28515625" style="250" bestFit="1" customWidth="1"/>
    <col min="5894" max="5894" width="11.140625" style="250" bestFit="1" customWidth="1"/>
    <col min="5895" max="5896" width="13.140625" style="250" bestFit="1" customWidth="1"/>
    <col min="5897" max="5897" width="11.5703125" style="250" bestFit="1" customWidth="1"/>
    <col min="5898" max="5898" width="11.42578125" style="250" bestFit="1" customWidth="1"/>
    <col min="5899" max="6144" width="9.140625" style="250"/>
    <col min="6145" max="6145" width="14.140625" style="250" bestFit="1" customWidth="1"/>
    <col min="6146" max="6146" width="11" style="250" bestFit="1" customWidth="1"/>
    <col min="6147" max="6147" width="11" style="250" customWidth="1"/>
    <col min="6148" max="6148" width="38.140625" style="250" bestFit="1" customWidth="1"/>
    <col min="6149" max="6149" width="11.28515625" style="250" bestFit="1" customWidth="1"/>
    <col min="6150" max="6150" width="11.140625" style="250" bestFit="1" customWidth="1"/>
    <col min="6151" max="6152" width="13.140625" style="250" bestFit="1" customWidth="1"/>
    <col min="6153" max="6153" width="11.5703125" style="250" bestFit="1" customWidth="1"/>
    <col min="6154" max="6154" width="11.42578125" style="250" bestFit="1" customWidth="1"/>
    <col min="6155" max="6400" width="9.140625" style="250"/>
    <col min="6401" max="6401" width="14.140625" style="250" bestFit="1" customWidth="1"/>
    <col min="6402" max="6402" width="11" style="250" bestFit="1" customWidth="1"/>
    <col min="6403" max="6403" width="11" style="250" customWidth="1"/>
    <col min="6404" max="6404" width="38.140625" style="250" bestFit="1" customWidth="1"/>
    <col min="6405" max="6405" width="11.28515625" style="250" bestFit="1" customWidth="1"/>
    <col min="6406" max="6406" width="11.140625" style="250" bestFit="1" customWidth="1"/>
    <col min="6407" max="6408" width="13.140625" style="250" bestFit="1" customWidth="1"/>
    <col min="6409" max="6409" width="11.5703125" style="250" bestFit="1" customWidth="1"/>
    <col min="6410" max="6410" width="11.42578125" style="250" bestFit="1" customWidth="1"/>
    <col min="6411" max="6656" width="9.140625" style="250"/>
    <col min="6657" max="6657" width="14.140625" style="250" bestFit="1" customWidth="1"/>
    <col min="6658" max="6658" width="11" style="250" bestFit="1" customWidth="1"/>
    <col min="6659" max="6659" width="11" style="250" customWidth="1"/>
    <col min="6660" max="6660" width="38.140625" style="250" bestFit="1" customWidth="1"/>
    <col min="6661" max="6661" width="11.28515625" style="250" bestFit="1" customWidth="1"/>
    <col min="6662" max="6662" width="11.140625" style="250" bestFit="1" customWidth="1"/>
    <col min="6663" max="6664" width="13.140625" style="250" bestFit="1" customWidth="1"/>
    <col min="6665" max="6665" width="11.5703125" style="250" bestFit="1" customWidth="1"/>
    <col min="6666" max="6666" width="11.42578125" style="250" bestFit="1" customWidth="1"/>
    <col min="6667" max="6912" width="9.140625" style="250"/>
    <col min="6913" max="6913" width="14.140625" style="250" bestFit="1" customWidth="1"/>
    <col min="6914" max="6914" width="11" style="250" bestFit="1" customWidth="1"/>
    <col min="6915" max="6915" width="11" style="250" customWidth="1"/>
    <col min="6916" max="6916" width="38.140625" style="250" bestFit="1" customWidth="1"/>
    <col min="6917" max="6917" width="11.28515625" style="250" bestFit="1" customWidth="1"/>
    <col min="6918" max="6918" width="11.140625" style="250" bestFit="1" customWidth="1"/>
    <col min="6919" max="6920" width="13.140625" style="250" bestFit="1" customWidth="1"/>
    <col min="6921" max="6921" width="11.5703125" style="250" bestFit="1" customWidth="1"/>
    <col min="6922" max="6922" width="11.42578125" style="250" bestFit="1" customWidth="1"/>
    <col min="6923" max="7168" width="9.140625" style="250"/>
    <col min="7169" max="7169" width="14.140625" style="250" bestFit="1" customWidth="1"/>
    <col min="7170" max="7170" width="11" style="250" bestFit="1" customWidth="1"/>
    <col min="7171" max="7171" width="11" style="250" customWidth="1"/>
    <col min="7172" max="7172" width="38.140625" style="250" bestFit="1" customWidth="1"/>
    <col min="7173" max="7173" width="11.28515625" style="250" bestFit="1" customWidth="1"/>
    <col min="7174" max="7174" width="11.140625" style="250" bestFit="1" customWidth="1"/>
    <col min="7175" max="7176" width="13.140625" style="250" bestFit="1" customWidth="1"/>
    <col min="7177" max="7177" width="11.5703125" style="250" bestFit="1" customWidth="1"/>
    <col min="7178" max="7178" width="11.42578125" style="250" bestFit="1" customWidth="1"/>
    <col min="7179" max="7424" width="9.140625" style="250"/>
    <col min="7425" max="7425" width="14.140625" style="250" bestFit="1" customWidth="1"/>
    <col min="7426" max="7426" width="11" style="250" bestFit="1" customWidth="1"/>
    <col min="7427" max="7427" width="11" style="250" customWidth="1"/>
    <col min="7428" max="7428" width="38.140625" style="250" bestFit="1" customWidth="1"/>
    <col min="7429" max="7429" width="11.28515625" style="250" bestFit="1" customWidth="1"/>
    <col min="7430" max="7430" width="11.140625" style="250" bestFit="1" customWidth="1"/>
    <col min="7431" max="7432" width="13.140625" style="250" bestFit="1" customWidth="1"/>
    <col min="7433" max="7433" width="11.5703125" style="250" bestFit="1" customWidth="1"/>
    <col min="7434" max="7434" width="11.42578125" style="250" bestFit="1" customWidth="1"/>
    <col min="7435" max="7680" width="9.140625" style="250"/>
    <col min="7681" max="7681" width="14.140625" style="250" bestFit="1" customWidth="1"/>
    <col min="7682" max="7682" width="11" style="250" bestFit="1" customWidth="1"/>
    <col min="7683" max="7683" width="11" style="250" customWidth="1"/>
    <col min="7684" max="7684" width="38.140625" style="250" bestFit="1" customWidth="1"/>
    <col min="7685" max="7685" width="11.28515625" style="250" bestFit="1" customWidth="1"/>
    <col min="7686" max="7686" width="11.140625" style="250" bestFit="1" customWidth="1"/>
    <col min="7687" max="7688" width="13.140625" style="250" bestFit="1" customWidth="1"/>
    <col min="7689" max="7689" width="11.5703125" style="250" bestFit="1" customWidth="1"/>
    <col min="7690" max="7690" width="11.42578125" style="250" bestFit="1" customWidth="1"/>
    <col min="7691" max="7936" width="9.140625" style="250"/>
    <col min="7937" max="7937" width="14.140625" style="250" bestFit="1" customWidth="1"/>
    <col min="7938" max="7938" width="11" style="250" bestFit="1" customWidth="1"/>
    <col min="7939" max="7939" width="11" style="250" customWidth="1"/>
    <col min="7940" max="7940" width="38.140625" style="250" bestFit="1" customWidth="1"/>
    <col min="7941" max="7941" width="11.28515625" style="250" bestFit="1" customWidth="1"/>
    <col min="7942" max="7942" width="11.140625" style="250" bestFit="1" customWidth="1"/>
    <col min="7943" max="7944" width="13.140625" style="250" bestFit="1" customWidth="1"/>
    <col min="7945" max="7945" width="11.5703125" style="250" bestFit="1" customWidth="1"/>
    <col min="7946" max="7946" width="11.42578125" style="250" bestFit="1" customWidth="1"/>
    <col min="7947" max="8192" width="9.140625" style="250"/>
    <col min="8193" max="8193" width="14.140625" style="250" bestFit="1" customWidth="1"/>
    <col min="8194" max="8194" width="11" style="250" bestFit="1" customWidth="1"/>
    <col min="8195" max="8195" width="11" style="250" customWidth="1"/>
    <col min="8196" max="8196" width="38.140625" style="250" bestFit="1" customWidth="1"/>
    <col min="8197" max="8197" width="11.28515625" style="250" bestFit="1" customWidth="1"/>
    <col min="8198" max="8198" width="11.140625" style="250" bestFit="1" customWidth="1"/>
    <col min="8199" max="8200" width="13.140625" style="250" bestFit="1" customWidth="1"/>
    <col min="8201" max="8201" width="11.5703125" style="250" bestFit="1" customWidth="1"/>
    <col min="8202" max="8202" width="11.42578125" style="250" bestFit="1" customWidth="1"/>
    <col min="8203" max="8448" width="9.140625" style="250"/>
    <col min="8449" max="8449" width="14.140625" style="250" bestFit="1" customWidth="1"/>
    <col min="8450" max="8450" width="11" style="250" bestFit="1" customWidth="1"/>
    <col min="8451" max="8451" width="11" style="250" customWidth="1"/>
    <col min="8452" max="8452" width="38.140625" style="250" bestFit="1" customWidth="1"/>
    <col min="8453" max="8453" width="11.28515625" style="250" bestFit="1" customWidth="1"/>
    <col min="8454" max="8454" width="11.140625" style="250" bestFit="1" customWidth="1"/>
    <col min="8455" max="8456" width="13.140625" style="250" bestFit="1" customWidth="1"/>
    <col min="8457" max="8457" width="11.5703125" style="250" bestFit="1" customWidth="1"/>
    <col min="8458" max="8458" width="11.42578125" style="250" bestFit="1" customWidth="1"/>
    <col min="8459" max="8704" width="9.140625" style="250"/>
    <col min="8705" max="8705" width="14.140625" style="250" bestFit="1" customWidth="1"/>
    <col min="8706" max="8706" width="11" style="250" bestFit="1" customWidth="1"/>
    <col min="8707" max="8707" width="11" style="250" customWidth="1"/>
    <col min="8708" max="8708" width="38.140625" style="250" bestFit="1" customWidth="1"/>
    <col min="8709" max="8709" width="11.28515625" style="250" bestFit="1" customWidth="1"/>
    <col min="8710" max="8710" width="11.140625" style="250" bestFit="1" customWidth="1"/>
    <col min="8711" max="8712" width="13.140625" style="250" bestFit="1" customWidth="1"/>
    <col min="8713" max="8713" width="11.5703125" style="250" bestFit="1" customWidth="1"/>
    <col min="8714" max="8714" width="11.42578125" style="250" bestFit="1" customWidth="1"/>
    <col min="8715" max="8960" width="9.140625" style="250"/>
    <col min="8961" max="8961" width="14.140625" style="250" bestFit="1" customWidth="1"/>
    <col min="8962" max="8962" width="11" style="250" bestFit="1" customWidth="1"/>
    <col min="8963" max="8963" width="11" style="250" customWidth="1"/>
    <col min="8964" max="8964" width="38.140625" style="250" bestFit="1" customWidth="1"/>
    <col min="8965" max="8965" width="11.28515625" style="250" bestFit="1" customWidth="1"/>
    <col min="8966" max="8966" width="11.140625" style="250" bestFit="1" customWidth="1"/>
    <col min="8967" max="8968" width="13.140625" style="250" bestFit="1" customWidth="1"/>
    <col min="8969" max="8969" width="11.5703125" style="250" bestFit="1" customWidth="1"/>
    <col min="8970" max="8970" width="11.42578125" style="250" bestFit="1" customWidth="1"/>
    <col min="8971" max="9216" width="9.140625" style="250"/>
    <col min="9217" max="9217" width="14.140625" style="250" bestFit="1" customWidth="1"/>
    <col min="9218" max="9218" width="11" style="250" bestFit="1" customWidth="1"/>
    <col min="9219" max="9219" width="11" style="250" customWidth="1"/>
    <col min="9220" max="9220" width="38.140625" style="250" bestFit="1" customWidth="1"/>
    <col min="9221" max="9221" width="11.28515625" style="250" bestFit="1" customWidth="1"/>
    <col min="9222" max="9222" width="11.140625" style="250" bestFit="1" customWidth="1"/>
    <col min="9223" max="9224" width="13.140625" style="250" bestFit="1" customWidth="1"/>
    <col min="9225" max="9225" width="11.5703125" style="250" bestFit="1" customWidth="1"/>
    <col min="9226" max="9226" width="11.42578125" style="250" bestFit="1" customWidth="1"/>
    <col min="9227" max="9472" width="9.140625" style="250"/>
    <col min="9473" max="9473" width="14.140625" style="250" bestFit="1" customWidth="1"/>
    <col min="9474" max="9474" width="11" style="250" bestFit="1" customWidth="1"/>
    <col min="9475" max="9475" width="11" style="250" customWidth="1"/>
    <col min="9476" max="9476" width="38.140625" style="250" bestFit="1" customWidth="1"/>
    <col min="9477" max="9477" width="11.28515625" style="250" bestFit="1" customWidth="1"/>
    <col min="9478" max="9478" width="11.140625" style="250" bestFit="1" customWidth="1"/>
    <col min="9479" max="9480" width="13.140625" style="250" bestFit="1" customWidth="1"/>
    <col min="9481" max="9481" width="11.5703125" style="250" bestFit="1" customWidth="1"/>
    <col min="9482" max="9482" width="11.42578125" style="250" bestFit="1" customWidth="1"/>
    <col min="9483" max="9728" width="9.140625" style="250"/>
    <col min="9729" max="9729" width="14.140625" style="250" bestFit="1" customWidth="1"/>
    <col min="9730" max="9730" width="11" style="250" bestFit="1" customWidth="1"/>
    <col min="9731" max="9731" width="11" style="250" customWidth="1"/>
    <col min="9732" max="9732" width="38.140625" style="250" bestFit="1" customWidth="1"/>
    <col min="9733" max="9733" width="11.28515625" style="250" bestFit="1" customWidth="1"/>
    <col min="9734" max="9734" width="11.140625" style="250" bestFit="1" customWidth="1"/>
    <col min="9735" max="9736" width="13.140625" style="250" bestFit="1" customWidth="1"/>
    <col min="9737" max="9737" width="11.5703125" style="250" bestFit="1" customWidth="1"/>
    <col min="9738" max="9738" width="11.42578125" style="250" bestFit="1" customWidth="1"/>
    <col min="9739" max="9984" width="9.140625" style="250"/>
    <col min="9985" max="9985" width="14.140625" style="250" bestFit="1" customWidth="1"/>
    <col min="9986" max="9986" width="11" style="250" bestFit="1" customWidth="1"/>
    <col min="9987" max="9987" width="11" style="250" customWidth="1"/>
    <col min="9988" max="9988" width="38.140625" style="250" bestFit="1" customWidth="1"/>
    <col min="9989" max="9989" width="11.28515625" style="250" bestFit="1" customWidth="1"/>
    <col min="9990" max="9990" width="11.140625" style="250" bestFit="1" customWidth="1"/>
    <col min="9991" max="9992" width="13.140625" style="250" bestFit="1" customWidth="1"/>
    <col min="9993" max="9993" width="11.5703125" style="250" bestFit="1" customWidth="1"/>
    <col min="9994" max="9994" width="11.42578125" style="250" bestFit="1" customWidth="1"/>
    <col min="9995" max="10240" width="9.140625" style="250"/>
    <col min="10241" max="10241" width="14.140625" style="250" bestFit="1" customWidth="1"/>
    <col min="10242" max="10242" width="11" style="250" bestFit="1" customWidth="1"/>
    <col min="10243" max="10243" width="11" style="250" customWidth="1"/>
    <col min="10244" max="10244" width="38.140625" style="250" bestFit="1" customWidth="1"/>
    <col min="10245" max="10245" width="11.28515625" style="250" bestFit="1" customWidth="1"/>
    <col min="10246" max="10246" width="11.140625" style="250" bestFit="1" customWidth="1"/>
    <col min="10247" max="10248" width="13.140625" style="250" bestFit="1" customWidth="1"/>
    <col min="10249" max="10249" width="11.5703125" style="250" bestFit="1" customWidth="1"/>
    <col min="10250" max="10250" width="11.42578125" style="250" bestFit="1" customWidth="1"/>
    <col min="10251" max="10496" width="9.140625" style="250"/>
    <col min="10497" max="10497" width="14.140625" style="250" bestFit="1" customWidth="1"/>
    <col min="10498" max="10498" width="11" style="250" bestFit="1" customWidth="1"/>
    <col min="10499" max="10499" width="11" style="250" customWidth="1"/>
    <col min="10500" max="10500" width="38.140625" style="250" bestFit="1" customWidth="1"/>
    <col min="10501" max="10501" width="11.28515625" style="250" bestFit="1" customWidth="1"/>
    <col min="10502" max="10502" width="11.140625" style="250" bestFit="1" customWidth="1"/>
    <col min="10503" max="10504" width="13.140625" style="250" bestFit="1" customWidth="1"/>
    <col min="10505" max="10505" width="11.5703125" style="250" bestFit="1" customWidth="1"/>
    <col min="10506" max="10506" width="11.42578125" style="250" bestFit="1" customWidth="1"/>
    <col min="10507" max="10752" width="9.140625" style="250"/>
    <col min="10753" max="10753" width="14.140625" style="250" bestFit="1" customWidth="1"/>
    <col min="10754" max="10754" width="11" style="250" bestFit="1" customWidth="1"/>
    <col min="10755" max="10755" width="11" style="250" customWidth="1"/>
    <col min="10756" max="10756" width="38.140625" style="250" bestFit="1" customWidth="1"/>
    <col min="10757" max="10757" width="11.28515625" style="250" bestFit="1" customWidth="1"/>
    <col min="10758" max="10758" width="11.140625" style="250" bestFit="1" customWidth="1"/>
    <col min="10759" max="10760" width="13.140625" style="250" bestFit="1" customWidth="1"/>
    <col min="10761" max="10761" width="11.5703125" style="250" bestFit="1" customWidth="1"/>
    <col min="10762" max="10762" width="11.42578125" style="250" bestFit="1" customWidth="1"/>
    <col min="10763" max="11008" width="9.140625" style="250"/>
    <col min="11009" max="11009" width="14.140625" style="250" bestFit="1" customWidth="1"/>
    <col min="11010" max="11010" width="11" style="250" bestFit="1" customWidth="1"/>
    <col min="11011" max="11011" width="11" style="250" customWidth="1"/>
    <col min="11012" max="11012" width="38.140625" style="250" bestFit="1" customWidth="1"/>
    <col min="11013" max="11013" width="11.28515625" style="250" bestFit="1" customWidth="1"/>
    <col min="11014" max="11014" width="11.140625" style="250" bestFit="1" customWidth="1"/>
    <col min="11015" max="11016" width="13.140625" style="250" bestFit="1" customWidth="1"/>
    <col min="11017" max="11017" width="11.5703125" style="250" bestFit="1" customWidth="1"/>
    <col min="11018" max="11018" width="11.42578125" style="250" bestFit="1" customWidth="1"/>
    <col min="11019" max="11264" width="9.140625" style="250"/>
    <col min="11265" max="11265" width="14.140625" style="250" bestFit="1" customWidth="1"/>
    <col min="11266" max="11266" width="11" style="250" bestFit="1" customWidth="1"/>
    <col min="11267" max="11267" width="11" style="250" customWidth="1"/>
    <col min="11268" max="11268" width="38.140625" style="250" bestFit="1" customWidth="1"/>
    <col min="11269" max="11269" width="11.28515625" style="250" bestFit="1" customWidth="1"/>
    <col min="11270" max="11270" width="11.140625" style="250" bestFit="1" customWidth="1"/>
    <col min="11271" max="11272" width="13.140625" style="250" bestFit="1" customWidth="1"/>
    <col min="11273" max="11273" width="11.5703125" style="250" bestFit="1" customWidth="1"/>
    <col min="11274" max="11274" width="11.42578125" style="250" bestFit="1" customWidth="1"/>
    <col min="11275" max="11520" width="9.140625" style="250"/>
    <col min="11521" max="11521" width="14.140625" style="250" bestFit="1" customWidth="1"/>
    <col min="11522" max="11522" width="11" style="250" bestFit="1" customWidth="1"/>
    <col min="11523" max="11523" width="11" style="250" customWidth="1"/>
    <col min="11524" max="11524" width="38.140625" style="250" bestFit="1" customWidth="1"/>
    <col min="11525" max="11525" width="11.28515625" style="250" bestFit="1" customWidth="1"/>
    <col min="11526" max="11526" width="11.140625" style="250" bestFit="1" customWidth="1"/>
    <col min="11527" max="11528" width="13.140625" style="250" bestFit="1" customWidth="1"/>
    <col min="11529" max="11529" width="11.5703125" style="250" bestFit="1" customWidth="1"/>
    <col min="11530" max="11530" width="11.42578125" style="250" bestFit="1" customWidth="1"/>
    <col min="11531" max="11776" width="9.140625" style="250"/>
    <col min="11777" max="11777" width="14.140625" style="250" bestFit="1" customWidth="1"/>
    <col min="11778" max="11778" width="11" style="250" bestFit="1" customWidth="1"/>
    <col min="11779" max="11779" width="11" style="250" customWidth="1"/>
    <col min="11780" max="11780" width="38.140625" style="250" bestFit="1" customWidth="1"/>
    <col min="11781" max="11781" width="11.28515625" style="250" bestFit="1" customWidth="1"/>
    <col min="11782" max="11782" width="11.140625" style="250" bestFit="1" customWidth="1"/>
    <col min="11783" max="11784" width="13.140625" style="250" bestFit="1" customWidth="1"/>
    <col min="11785" max="11785" width="11.5703125" style="250" bestFit="1" customWidth="1"/>
    <col min="11786" max="11786" width="11.42578125" style="250" bestFit="1" customWidth="1"/>
    <col min="11787" max="12032" width="9.140625" style="250"/>
    <col min="12033" max="12033" width="14.140625" style="250" bestFit="1" customWidth="1"/>
    <col min="12034" max="12034" width="11" style="250" bestFit="1" customWidth="1"/>
    <col min="12035" max="12035" width="11" style="250" customWidth="1"/>
    <col min="12036" max="12036" width="38.140625" style="250" bestFit="1" customWidth="1"/>
    <col min="12037" max="12037" width="11.28515625" style="250" bestFit="1" customWidth="1"/>
    <col min="12038" max="12038" width="11.140625" style="250" bestFit="1" customWidth="1"/>
    <col min="12039" max="12040" width="13.140625" style="250" bestFit="1" customWidth="1"/>
    <col min="12041" max="12041" width="11.5703125" style="250" bestFit="1" customWidth="1"/>
    <col min="12042" max="12042" width="11.42578125" style="250" bestFit="1" customWidth="1"/>
    <col min="12043" max="12288" width="9.140625" style="250"/>
    <col min="12289" max="12289" width="14.140625" style="250" bestFit="1" customWidth="1"/>
    <col min="12290" max="12290" width="11" style="250" bestFit="1" customWidth="1"/>
    <col min="12291" max="12291" width="11" style="250" customWidth="1"/>
    <col min="12292" max="12292" width="38.140625" style="250" bestFit="1" customWidth="1"/>
    <col min="12293" max="12293" width="11.28515625" style="250" bestFit="1" customWidth="1"/>
    <col min="12294" max="12294" width="11.140625" style="250" bestFit="1" customWidth="1"/>
    <col min="12295" max="12296" width="13.140625" style="250" bestFit="1" customWidth="1"/>
    <col min="12297" max="12297" width="11.5703125" style="250" bestFit="1" customWidth="1"/>
    <col min="12298" max="12298" width="11.42578125" style="250" bestFit="1" customWidth="1"/>
    <col min="12299" max="12544" width="9.140625" style="250"/>
    <col min="12545" max="12545" width="14.140625" style="250" bestFit="1" customWidth="1"/>
    <col min="12546" max="12546" width="11" style="250" bestFit="1" customWidth="1"/>
    <col min="12547" max="12547" width="11" style="250" customWidth="1"/>
    <col min="12548" max="12548" width="38.140625" style="250" bestFit="1" customWidth="1"/>
    <col min="12549" max="12549" width="11.28515625" style="250" bestFit="1" customWidth="1"/>
    <col min="12550" max="12550" width="11.140625" style="250" bestFit="1" customWidth="1"/>
    <col min="12551" max="12552" width="13.140625" style="250" bestFit="1" customWidth="1"/>
    <col min="12553" max="12553" width="11.5703125" style="250" bestFit="1" customWidth="1"/>
    <col min="12554" max="12554" width="11.42578125" style="250" bestFit="1" customWidth="1"/>
    <col min="12555" max="12800" width="9.140625" style="250"/>
    <col min="12801" max="12801" width="14.140625" style="250" bestFit="1" customWidth="1"/>
    <col min="12802" max="12802" width="11" style="250" bestFit="1" customWidth="1"/>
    <col min="12803" max="12803" width="11" style="250" customWidth="1"/>
    <col min="12804" max="12804" width="38.140625" style="250" bestFit="1" customWidth="1"/>
    <col min="12805" max="12805" width="11.28515625" style="250" bestFit="1" customWidth="1"/>
    <col min="12806" max="12806" width="11.140625" style="250" bestFit="1" customWidth="1"/>
    <col min="12807" max="12808" width="13.140625" style="250" bestFit="1" customWidth="1"/>
    <col min="12809" max="12809" width="11.5703125" style="250" bestFit="1" customWidth="1"/>
    <col min="12810" max="12810" width="11.42578125" style="250" bestFit="1" customWidth="1"/>
    <col min="12811" max="13056" width="9.140625" style="250"/>
    <col min="13057" max="13057" width="14.140625" style="250" bestFit="1" customWidth="1"/>
    <col min="13058" max="13058" width="11" style="250" bestFit="1" customWidth="1"/>
    <col min="13059" max="13059" width="11" style="250" customWidth="1"/>
    <col min="13060" max="13060" width="38.140625" style="250" bestFit="1" customWidth="1"/>
    <col min="13061" max="13061" width="11.28515625" style="250" bestFit="1" customWidth="1"/>
    <col min="13062" max="13062" width="11.140625" style="250" bestFit="1" customWidth="1"/>
    <col min="13063" max="13064" width="13.140625" style="250" bestFit="1" customWidth="1"/>
    <col min="13065" max="13065" width="11.5703125" style="250" bestFit="1" customWidth="1"/>
    <col min="13066" max="13066" width="11.42578125" style="250" bestFit="1" customWidth="1"/>
    <col min="13067" max="13312" width="9.140625" style="250"/>
    <col min="13313" max="13313" width="14.140625" style="250" bestFit="1" customWidth="1"/>
    <col min="13314" max="13314" width="11" style="250" bestFit="1" customWidth="1"/>
    <col min="13315" max="13315" width="11" style="250" customWidth="1"/>
    <col min="13316" max="13316" width="38.140625" style="250" bestFit="1" customWidth="1"/>
    <col min="13317" max="13317" width="11.28515625" style="250" bestFit="1" customWidth="1"/>
    <col min="13318" max="13318" width="11.140625" style="250" bestFit="1" customWidth="1"/>
    <col min="13319" max="13320" width="13.140625" style="250" bestFit="1" customWidth="1"/>
    <col min="13321" max="13321" width="11.5703125" style="250" bestFit="1" customWidth="1"/>
    <col min="13322" max="13322" width="11.42578125" style="250" bestFit="1" customWidth="1"/>
    <col min="13323" max="13568" width="9.140625" style="250"/>
    <col min="13569" max="13569" width="14.140625" style="250" bestFit="1" customWidth="1"/>
    <col min="13570" max="13570" width="11" style="250" bestFit="1" customWidth="1"/>
    <col min="13571" max="13571" width="11" style="250" customWidth="1"/>
    <col min="13572" max="13572" width="38.140625" style="250" bestFit="1" customWidth="1"/>
    <col min="13573" max="13573" width="11.28515625" style="250" bestFit="1" customWidth="1"/>
    <col min="13574" max="13574" width="11.140625" style="250" bestFit="1" customWidth="1"/>
    <col min="13575" max="13576" width="13.140625" style="250" bestFit="1" customWidth="1"/>
    <col min="13577" max="13577" width="11.5703125" style="250" bestFit="1" customWidth="1"/>
    <col min="13578" max="13578" width="11.42578125" style="250" bestFit="1" customWidth="1"/>
    <col min="13579" max="13824" width="9.140625" style="250"/>
    <col min="13825" max="13825" width="14.140625" style="250" bestFit="1" customWidth="1"/>
    <col min="13826" max="13826" width="11" style="250" bestFit="1" customWidth="1"/>
    <col min="13827" max="13827" width="11" style="250" customWidth="1"/>
    <col min="13828" max="13828" width="38.140625" style="250" bestFit="1" customWidth="1"/>
    <col min="13829" max="13829" width="11.28515625" style="250" bestFit="1" customWidth="1"/>
    <col min="13830" max="13830" width="11.140625" style="250" bestFit="1" customWidth="1"/>
    <col min="13831" max="13832" width="13.140625" style="250" bestFit="1" customWidth="1"/>
    <col min="13833" max="13833" width="11.5703125" style="250" bestFit="1" customWidth="1"/>
    <col min="13834" max="13834" width="11.42578125" style="250" bestFit="1" customWidth="1"/>
    <col min="13835" max="14080" width="9.140625" style="250"/>
    <col min="14081" max="14081" width="14.140625" style="250" bestFit="1" customWidth="1"/>
    <col min="14082" max="14082" width="11" style="250" bestFit="1" customWidth="1"/>
    <col min="14083" max="14083" width="11" style="250" customWidth="1"/>
    <col min="14084" max="14084" width="38.140625" style="250" bestFit="1" customWidth="1"/>
    <col min="14085" max="14085" width="11.28515625" style="250" bestFit="1" customWidth="1"/>
    <col min="14086" max="14086" width="11.140625" style="250" bestFit="1" customWidth="1"/>
    <col min="14087" max="14088" width="13.140625" style="250" bestFit="1" customWidth="1"/>
    <col min="14089" max="14089" width="11.5703125" style="250" bestFit="1" customWidth="1"/>
    <col min="14090" max="14090" width="11.42578125" style="250" bestFit="1" customWidth="1"/>
    <col min="14091" max="14336" width="9.140625" style="250"/>
    <col min="14337" max="14337" width="14.140625" style="250" bestFit="1" customWidth="1"/>
    <col min="14338" max="14338" width="11" style="250" bestFit="1" customWidth="1"/>
    <col min="14339" max="14339" width="11" style="250" customWidth="1"/>
    <col min="14340" max="14340" width="38.140625" style="250" bestFit="1" customWidth="1"/>
    <col min="14341" max="14341" width="11.28515625" style="250" bestFit="1" customWidth="1"/>
    <col min="14342" max="14342" width="11.140625" style="250" bestFit="1" customWidth="1"/>
    <col min="14343" max="14344" width="13.140625" style="250" bestFit="1" customWidth="1"/>
    <col min="14345" max="14345" width="11.5703125" style="250" bestFit="1" customWidth="1"/>
    <col min="14346" max="14346" width="11.42578125" style="250" bestFit="1" customWidth="1"/>
    <col min="14347" max="14592" width="9.140625" style="250"/>
    <col min="14593" max="14593" width="14.140625" style="250" bestFit="1" customWidth="1"/>
    <col min="14594" max="14594" width="11" style="250" bestFit="1" customWidth="1"/>
    <col min="14595" max="14595" width="11" style="250" customWidth="1"/>
    <col min="14596" max="14596" width="38.140625" style="250" bestFit="1" customWidth="1"/>
    <col min="14597" max="14597" width="11.28515625" style="250" bestFit="1" customWidth="1"/>
    <col min="14598" max="14598" width="11.140625" style="250" bestFit="1" customWidth="1"/>
    <col min="14599" max="14600" width="13.140625" style="250" bestFit="1" customWidth="1"/>
    <col min="14601" max="14601" width="11.5703125" style="250" bestFit="1" customWidth="1"/>
    <col min="14602" max="14602" width="11.42578125" style="250" bestFit="1" customWidth="1"/>
    <col min="14603" max="14848" width="9.140625" style="250"/>
    <col min="14849" max="14849" width="14.140625" style="250" bestFit="1" customWidth="1"/>
    <col min="14850" max="14850" width="11" style="250" bestFit="1" customWidth="1"/>
    <col min="14851" max="14851" width="11" style="250" customWidth="1"/>
    <col min="14852" max="14852" width="38.140625" style="250" bestFit="1" customWidth="1"/>
    <col min="14853" max="14853" width="11.28515625" style="250" bestFit="1" customWidth="1"/>
    <col min="14854" max="14854" width="11.140625" style="250" bestFit="1" customWidth="1"/>
    <col min="14855" max="14856" width="13.140625" style="250" bestFit="1" customWidth="1"/>
    <col min="14857" max="14857" width="11.5703125" style="250" bestFit="1" customWidth="1"/>
    <col min="14858" max="14858" width="11.42578125" style="250" bestFit="1" customWidth="1"/>
    <col min="14859" max="15104" width="9.140625" style="250"/>
    <col min="15105" max="15105" width="14.140625" style="250" bestFit="1" customWidth="1"/>
    <col min="15106" max="15106" width="11" style="250" bestFit="1" customWidth="1"/>
    <col min="15107" max="15107" width="11" style="250" customWidth="1"/>
    <col min="15108" max="15108" width="38.140625" style="250" bestFit="1" customWidth="1"/>
    <col min="15109" max="15109" width="11.28515625" style="250" bestFit="1" customWidth="1"/>
    <col min="15110" max="15110" width="11.140625" style="250" bestFit="1" customWidth="1"/>
    <col min="15111" max="15112" width="13.140625" style="250" bestFit="1" customWidth="1"/>
    <col min="15113" max="15113" width="11.5703125" style="250" bestFit="1" customWidth="1"/>
    <col min="15114" max="15114" width="11.42578125" style="250" bestFit="1" customWidth="1"/>
    <col min="15115" max="15360" width="9.140625" style="250"/>
    <col min="15361" max="15361" width="14.140625" style="250" bestFit="1" customWidth="1"/>
    <col min="15362" max="15362" width="11" style="250" bestFit="1" customWidth="1"/>
    <col min="15363" max="15363" width="11" style="250" customWidth="1"/>
    <col min="15364" max="15364" width="38.140625" style="250" bestFit="1" customWidth="1"/>
    <col min="15365" max="15365" width="11.28515625" style="250" bestFit="1" customWidth="1"/>
    <col min="15366" max="15366" width="11.140625" style="250" bestFit="1" customWidth="1"/>
    <col min="15367" max="15368" width="13.140625" style="250" bestFit="1" customWidth="1"/>
    <col min="15369" max="15369" width="11.5703125" style="250" bestFit="1" customWidth="1"/>
    <col min="15370" max="15370" width="11.42578125" style="250" bestFit="1" customWidth="1"/>
    <col min="15371" max="15616" width="9.140625" style="250"/>
    <col min="15617" max="15617" width="14.140625" style="250" bestFit="1" customWidth="1"/>
    <col min="15618" max="15618" width="11" style="250" bestFit="1" customWidth="1"/>
    <col min="15619" max="15619" width="11" style="250" customWidth="1"/>
    <col min="15620" max="15620" width="38.140625" style="250" bestFit="1" customWidth="1"/>
    <col min="15621" max="15621" width="11.28515625" style="250" bestFit="1" customWidth="1"/>
    <col min="15622" max="15622" width="11.140625" style="250" bestFit="1" customWidth="1"/>
    <col min="15623" max="15624" width="13.140625" style="250" bestFit="1" customWidth="1"/>
    <col min="15625" max="15625" width="11.5703125" style="250" bestFit="1" customWidth="1"/>
    <col min="15626" max="15626" width="11.42578125" style="250" bestFit="1" customWidth="1"/>
    <col min="15627" max="15872" width="9.140625" style="250"/>
    <col min="15873" max="15873" width="14.140625" style="250" bestFit="1" customWidth="1"/>
    <col min="15874" max="15874" width="11" style="250" bestFit="1" customWidth="1"/>
    <col min="15875" max="15875" width="11" style="250" customWidth="1"/>
    <col min="15876" max="15876" width="38.140625" style="250" bestFit="1" customWidth="1"/>
    <col min="15877" max="15877" width="11.28515625" style="250" bestFit="1" customWidth="1"/>
    <col min="15878" max="15878" width="11.140625" style="250" bestFit="1" customWidth="1"/>
    <col min="15879" max="15880" width="13.140625" style="250" bestFit="1" customWidth="1"/>
    <col min="15881" max="15881" width="11.5703125" style="250" bestFit="1" customWidth="1"/>
    <col min="15882" max="15882" width="11.42578125" style="250" bestFit="1" customWidth="1"/>
    <col min="15883" max="16128" width="9.140625" style="250"/>
    <col min="16129" max="16129" width="14.140625" style="250" bestFit="1" customWidth="1"/>
    <col min="16130" max="16130" width="11" style="250" bestFit="1" customWidth="1"/>
    <col min="16131" max="16131" width="11" style="250" customWidth="1"/>
    <col min="16132" max="16132" width="38.140625" style="250" bestFit="1" customWidth="1"/>
    <col min="16133" max="16133" width="11.28515625" style="250" bestFit="1" customWidth="1"/>
    <col min="16134" max="16134" width="11.140625" style="250" bestFit="1" customWidth="1"/>
    <col min="16135" max="16136" width="13.140625" style="250" bestFit="1" customWidth="1"/>
    <col min="16137" max="16137" width="11.5703125" style="250" bestFit="1" customWidth="1"/>
    <col min="16138" max="16138" width="11.42578125" style="250" bestFit="1" customWidth="1"/>
    <col min="16139" max="16384" width="9.140625" style="250"/>
  </cols>
  <sheetData>
    <row r="1" spans="1:10" x14ac:dyDescent="0.2">
      <c r="A1" s="247" t="s">
        <v>506</v>
      </c>
    </row>
    <row r="2" spans="1:10" x14ac:dyDescent="0.2">
      <c r="A2" s="247" t="s">
        <v>1695</v>
      </c>
    </row>
    <row r="4" spans="1:10" ht="18.75" x14ac:dyDescent="0.3">
      <c r="A4" s="600" t="s">
        <v>508</v>
      </c>
      <c r="B4" s="601"/>
      <c r="C4" s="601"/>
      <c r="D4" s="601"/>
      <c r="E4" s="601"/>
      <c r="F4" s="601"/>
      <c r="G4" s="601"/>
      <c r="H4" s="601"/>
      <c r="I4" s="601"/>
      <c r="J4" s="601"/>
    </row>
    <row r="5" spans="1:10" x14ac:dyDescent="0.2">
      <c r="A5" s="602" t="s">
        <v>1696</v>
      </c>
      <c r="B5" s="603"/>
      <c r="C5" s="603"/>
      <c r="D5" s="603"/>
      <c r="E5" s="603"/>
      <c r="F5" s="603"/>
      <c r="G5" s="603"/>
      <c r="H5" s="603"/>
      <c r="I5" s="603"/>
      <c r="J5" s="603"/>
    </row>
    <row r="7" spans="1:10" ht="32.1" customHeight="1" x14ac:dyDescent="0.2">
      <c r="A7" s="251" t="s">
        <v>509</v>
      </c>
      <c r="B7" s="251" t="s">
        <v>510</v>
      </c>
      <c r="C7" s="251"/>
      <c r="D7" s="251" t="s">
        <v>511</v>
      </c>
      <c r="E7" s="252" t="s">
        <v>512</v>
      </c>
      <c r="F7" s="252" t="s">
        <v>513</v>
      </c>
      <c r="G7" s="252" t="s">
        <v>514</v>
      </c>
      <c r="H7" s="252" t="s">
        <v>515</v>
      </c>
      <c r="I7" s="252" t="s">
        <v>516</v>
      </c>
      <c r="J7" s="252" t="s">
        <v>517</v>
      </c>
    </row>
    <row r="8" spans="1:10" x14ac:dyDescent="0.2">
      <c r="A8" s="253"/>
      <c r="B8" s="253"/>
      <c r="C8" s="253"/>
      <c r="D8" s="253"/>
      <c r="E8" s="254"/>
      <c r="F8" s="254"/>
      <c r="G8" s="254"/>
      <c r="H8" s="254"/>
      <c r="I8" s="254"/>
      <c r="J8" s="254"/>
    </row>
    <row r="9" spans="1:10" x14ac:dyDescent="0.2">
      <c r="A9" s="255" t="s">
        <v>518</v>
      </c>
      <c r="B9" s="255" t="s">
        <v>518</v>
      </c>
      <c r="C9" s="255"/>
      <c r="D9" s="255" t="s">
        <v>1697</v>
      </c>
      <c r="E9" s="256">
        <v>0</v>
      </c>
      <c r="F9" s="256">
        <v>0</v>
      </c>
      <c r="G9" s="256">
        <v>52786371264</v>
      </c>
      <c r="H9" s="256">
        <v>52517518206</v>
      </c>
      <c r="I9" s="256">
        <v>409627652</v>
      </c>
      <c r="J9" s="256">
        <v>140774594</v>
      </c>
    </row>
    <row r="10" spans="1:10" x14ac:dyDescent="0.2">
      <c r="A10" s="255" t="s">
        <v>518</v>
      </c>
      <c r="B10" s="255" t="s">
        <v>518</v>
      </c>
      <c r="C10" s="255"/>
      <c r="D10" s="255" t="s">
        <v>1698</v>
      </c>
      <c r="E10" s="256">
        <v>0</v>
      </c>
      <c r="F10" s="256">
        <v>0</v>
      </c>
      <c r="G10" s="256">
        <v>52786371264</v>
      </c>
      <c r="H10" s="256">
        <v>52517518206</v>
      </c>
      <c r="I10" s="256">
        <v>409627652</v>
      </c>
      <c r="J10" s="256">
        <v>140774594</v>
      </c>
    </row>
    <row r="11" spans="1:10" x14ac:dyDescent="0.2">
      <c r="A11" s="253" t="s">
        <v>519</v>
      </c>
      <c r="B11" s="253" t="s">
        <v>520</v>
      </c>
      <c r="C11" s="253">
        <f>VALUE(B11)</f>
        <v>13060001</v>
      </c>
      <c r="D11" s="253" t="s">
        <v>521</v>
      </c>
      <c r="E11" s="254">
        <v>0</v>
      </c>
      <c r="F11" s="254">
        <v>0</v>
      </c>
      <c r="G11" s="254">
        <v>261542540</v>
      </c>
      <c r="H11" s="254">
        <v>261542540</v>
      </c>
      <c r="I11" s="254">
        <v>0</v>
      </c>
      <c r="J11" s="254">
        <v>0</v>
      </c>
    </row>
    <row r="12" spans="1:10" x14ac:dyDescent="0.2">
      <c r="A12" s="253" t="s">
        <v>522</v>
      </c>
      <c r="B12" s="253" t="s">
        <v>523</v>
      </c>
      <c r="C12" s="253">
        <f t="shared" ref="C12:C75" si="0">VALUE(B12)</f>
        <v>13060033</v>
      </c>
      <c r="D12" s="253" t="s">
        <v>524</v>
      </c>
      <c r="E12" s="254">
        <v>0</v>
      </c>
      <c r="F12" s="254">
        <v>0</v>
      </c>
      <c r="G12" s="254">
        <v>54055129</v>
      </c>
      <c r="H12" s="254">
        <v>54055129</v>
      </c>
      <c r="I12" s="254">
        <v>0</v>
      </c>
      <c r="J12" s="254">
        <v>0</v>
      </c>
    </row>
    <row r="13" spans="1:10" x14ac:dyDescent="0.2">
      <c r="A13" s="253" t="s">
        <v>1699</v>
      </c>
      <c r="B13" s="253" t="s">
        <v>525</v>
      </c>
      <c r="C13" s="253">
        <f t="shared" si="0"/>
        <v>1306110024</v>
      </c>
      <c r="D13" s="253" t="s">
        <v>526</v>
      </c>
      <c r="E13" s="254">
        <v>0</v>
      </c>
      <c r="F13" s="254">
        <v>0</v>
      </c>
      <c r="G13" s="254">
        <v>135057582</v>
      </c>
      <c r="H13" s="254">
        <v>135057582</v>
      </c>
      <c r="I13" s="254">
        <v>0</v>
      </c>
      <c r="J13" s="254">
        <v>0</v>
      </c>
    </row>
    <row r="14" spans="1:10" x14ac:dyDescent="0.2">
      <c r="A14" s="253" t="s">
        <v>527</v>
      </c>
      <c r="B14" s="253" t="s">
        <v>528</v>
      </c>
      <c r="C14" s="253">
        <f t="shared" si="0"/>
        <v>1306110034</v>
      </c>
      <c r="D14" s="253" t="s">
        <v>529</v>
      </c>
      <c r="E14" s="254">
        <v>0</v>
      </c>
      <c r="F14" s="254">
        <v>0</v>
      </c>
      <c r="G14" s="254">
        <v>209997979</v>
      </c>
      <c r="H14" s="254">
        <v>198288432</v>
      </c>
      <c r="I14" s="254">
        <v>11709547</v>
      </c>
      <c r="J14" s="254">
        <v>0</v>
      </c>
    </row>
    <row r="15" spans="1:10" x14ac:dyDescent="0.2">
      <c r="A15" s="253" t="s">
        <v>1700</v>
      </c>
      <c r="B15" s="253" t="s">
        <v>530</v>
      </c>
      <c r="C15" s="253">
        <f t="shared" si="0"/>
        <v>1306110069</v>
      </c>
      <c r="D15" s="253" t="s">
        <v>531</v>
      </c>
      <c r="E15" s="254">
        <v>0</v>
      </c>
      <c r="F15" s="254">
        <v>0</v>
      </c>
      <c r="G15" s="254">
        <v>53172638</v>
      </c>
      <c r="H15" s="254">
        <v>53172638</v>
      </c>
      <c r="I15" s="254">
        <v>0</v>
      </c>
      <c r="J15" s="254">
        <v>0</v>
      </c>
    </row>
    <row r="16" spans="1:10" x14ac:dyDescent="0.2">
      <c r="A16" s="253" t="s">
        <v>1701</v>
      </c>
      <c r="B16" s="253" t="s">
        <v>532</v>
      </c>
      <c r="C16" s="253">
        <f t="shared" si="0"/>
        <v>1306110070</v>
      </c>
      <c r="D16" s="253" t="s">
        <v>533</v>
      </c>
      <c r="E16" s="254">
        <v>0</v>
      </c>
      <c r="F16" s="254">
        <v>0</v>
      </c>
      <c r="G16" s="254">
        <v>53172638</v>
      </c>
      <c r="H16" s="254">
        <v>53172638</v>
      </c>
      <c r="I16" s="254">
        <v>0</v>
      </c>
      <c r="J16" s="254">
        <v>0</v>
      </c>
    </row>
    <row r="17" spans="1:10" x14ac:dyDescent="0.2">
      <c r="A17" s="253" t="s">
        <v>1702</v>
      </c>
      <c r="B17" s="253" t="s">
        <v>534</v>
      </c>
      <c r="C17" s="253">
        <f t="shared" si="0"/>
        <v>1306110073</v>
      </c>
      <c r="D17" s="253" t="s">
        <v>535</v>
      </c>
      <c r="E17" s="254">
        <v>0</v>
      </c>
      <c r="F17" s="254">
        <v>0</v>
      </c>
      <c r="G17" s="254">
        <v>56047407</v>
      </c>
      <c r="H17" s="254">
        <v>56047407</v>
      </c>
      <c r="I17" s="254">
        <v>0</v>
      </c>
      <c r="J17" s="254">
        <v>0</v>
      </c>
    </row>
    <row r="18" spans="1:10" x14ac:dyDescent="0.2">
      <c r="A18" s="253" t="s">
        <v>1703</v>
      </c>
      <c r="B18" s="253" t="s">
        <v>536</v>
      </c>
      <c r="C18" s="253">
        <f t="shared" si="0"/>
        <v>1306110101</v>
      </c>
      <c r="D18" s="253" t="s">
        <v>1511</v>
      </c>
      <c r="E18" s="254">
        <v>0</v>
      </c>
      <c r="F18" s="254">
        <v>0</v>
      </c>
      <c r="G18" s="254">
        <v>120222375</v>
      </c>
      <c r="H18" s="254">
        <v>120222375</v>
      </c>
      <c r="I18" s="254">
        <v>0</v>
      </c>
      <c r="J18" s="254">
        <v>0</v>
      </c>
    </row>
    <row r="19" spans="1:10" x14ac:dyDescent="0.2">
      <c r="A19" s="253" t="s">
        <v>1704</v>
      </c>
      <c r="B19" s="253" t="s">
        <v>537</v>
      </c>
      <c r="C19" s="253">
        <f t="shared" si="0"/>
        <v>1306110120</v>
      </c>
      <c r="D19" s="253" t="s">
        <v>538</v>
      </c>
      <c r="E19" s="254">
        <v>0</v>
      </c>
      <c r="F19" s="254">
        <v>0</v>
      </c>
      <c r="G19" s="254">
        <v>56047407</v>
      </c>
      <c r="H19" s="254">
        <v>56047407</v>
      </c>
      <c r="I19" s="254">
        <v>0</v>
      </c>
      <c r="J19" s="254">
        <v>0</v>
      </c>
    </row>
    <row r="20" spans="1:10" x14ac:dyDescent="0.2">
      <c r="A20" s="253" t="s">
        <v>1705</v>
      </c>
      <c r="B20" s="253" t="s">
        <v>539</v>
      </c>
      <c r="C20" s="253">
        <f t="shared" si="0"/>
        <v>1306110154</v>
      </c>
      <c r="D20" s="253" t="s">
        <v>540</v>
      </c>
      <c r="E20" s="254">
        <v>0</v>
      </c>
      <c r="F20" s="254">
        <v>0</v>
      </c>
      <c r="G20" s="254">
        <v>53172638</v>
      </c>
      <c r="H20" s="254">
        <v>53172638</v>
      </c>
      <c r="I20" s="254">
        <v>0</v>
      </c>
      <c r="J20" s="254">
        <v>0</v>
      </c>
    </row>
    <row r="21" spans="1:10" x14ac:dyDescent="0.2">
      <c r="A21" s="253" t="s">
        <v>1706</v>
      </c>
      <c r="B21" s="253" t="s">
        <v>541</v>
      </c>
      <c r="C21" s="253">
        <f t="shared" si="0"/>
        <v>1306110317</v>
      </c>
      <c r="D21" s="253" t="s">
        <v>542</v>
      </c>
      <c r="E21" s="254">
        <v>0</v>
      </c>
      <c r="F21" s="254">
        <v>0</v>
      </c>
      <c r="G21" s="254">
        <v>101805897</v>
      </c>
      <c r="H21" s="254">
        <v>101805897</v>
      </c>
      <c r="I21" s="254">
        <v>0</v>
      </c>
      <c r="J21" s="254">
        <v>0</v>
      </c>
    </row>
    <row r="22" spans="1:10" x14ac:dyDescent="0.2">
      <c r="A22" s="253" t="s">
        <v>1707</v>
      </c>
      <c r="B22" s="253" t="s">
        <v>543</v>
      </c>
      <c r="C22" s="253">
        <f t="shared" si="0"/>
        <v>1306110323</v>
      </c>
      <c r="D22" s="253" t="s">
        <v>544</v>
      </c>
      <c r="E22" s="254">
        <v>0</v>
      </c>
      <c r="F22" s="254">
        <v>0</v>
      </c>
      <c r="G22" s="254">
        <v>101805897</v>
      </c>
      <c r="H22" s="254">
        <v>101805897</v>
      </c>
      <c r="I22" s="254">
        <v>0</v>
      </c>
      <c r="J22" s="254">
        <v>0</v>
      </c>
    </row>
    <row r="23" spans="1:10" x14ac:dyDescent="0.2">
      <c r="A23" s="253" t="s">
        <v>1708</v>
      </c>
      <c r="B23" s="253" t="s">
        <v>545</v>
      </c>
      <c r="C23" s="253">
        <f t="shared" si="0"/>
        <v>1306110337</v>
      </c>
      <c r="D23" s="253" t="s">
        <v>546</v>
      </c>
      <c r="E23" s="254">
        <v>0</v>
      </c>
      <c r="F23" s="254">
        <v>0</v>
      </c>
      <c r="G23" s="254">
        <v>114319594</v>
      </c>
      <c r="H23" s="254">
        <v>114319594</v>
      </c>
      <c r="I23" s="254">
        <v>0</v>
      </c>
      <c r="J23" s="254">
        <v>0</v>
      </c>
    </row>
    <row r="24" spans="1:10" x14ac:dyDescent="0.2">
      <c r="A24" s="253" t="s">
        <v>351</v>
      </c>
      <c r="B24" s="253" t="s">
        <v>547</v>
      </c>
      <c r="C24" s="253">
        <f t="shared" si="0"/>
        <v>1306110457</v>
      </c>
      <c r="D24" s="253" t="s">
        <v>548</v>
      </c>
      <c r="E24" s="254">
        <v>0</v>
      </c>
      <c r="F24" s="254">
        <v>0</v>
      </c>
      <c r="G24" s="254">
        <v>133095417</v>
      </c>
      <c r="H24" s="254">
        <v>133095417</v>
      </c>
      <c r="I24" s="254">
        <v>0</v>
      </c>
      <c r="J24" s="254">
        <v>0</v>
      </c>
    </row>
    <row r="25" spans="1:10" x14ac:dyDescent="0.2">
      <c r="A25" s="253" t="s">
        <v>549</v>
      </c>
      <c r="B25" s="253" t="s">
        <v>550</v>
      </c>
      <c r="C25" s="253">
        <f t="shared" si="0"/>
        <v>1306110459</v>
      </c>
      <c r="D25" s="253" t="s">
        <v>551</v>
      </c>
      <c r="E25" s="254">
        <v>0</v>
      </c>
      <c r="F25" s="254">
        <v>0</v>
      </c>
      <c r="G25" s="254">
        <v>209997979</v>
      </c>
      <c r="H25" s="254">
        <v>209997979</v>
      </c>
      <c r="I25" s="254">
        <v>0</v>
      </c>
      <c r="J25" s="254">
        <v>0</v>
      </c>
    </row>
    <row r="26" spans="1:10" x14ac:dyDescent="0.2">
      <c r="A26" s="253" t="s">
        <v>552</v>
      </c>
      <c r="B26" s="253" t="s">
        <v>553</v>
      </c>
      <c r="C26" s="253">
        <f t="shared" si="0"/>
        <v>1306110460</v>
      </c>
      <c r="D26" s="253" t="s">
        <v>554</v>
      </c>
      <c r="E26" s="254">
        <v>0</v>
      </c>
      <c r="F26" s="254">
        <v>0</v>
      </c>
      <c r="G26" s="254">
        <v>209997979</v>
      </c>
      <c r="H26" s="254">
        <v>209997979</v>
      </c>
      <c r="I26" s="254">
        <v>0</v>
      </c>
      <c r="J26" s="254">
        <v>0</v>
      </c>
    </row>
    <row r="27" spans="1:10" x14ac:dyDescent="0.2">
      <c r="A27" s="253" t="s">
        <v>555</v>
      </c>
      <c r="B27" s="253" t="s">
        <v>556</v>
      </c>
      <c r="C27" s="253">
        <f t="shared" si="0"/>
        <v>1306110461</v>
      </c>
      <c r="D27" s="253" t="s">
        <v>557</v>
      </c>
      <c r="E27" s="254">
        <v>0</v>
      </c>
      <c r="F27" s="254">
        <v>0</v>
      </c>
      <c r="G27" s="254">
        <v>150407179</v>
      </c>
      <c r="H27" s="254">
        <v>150407179</v>
      </c>
      <c r="I27" s="254">
        <v>0</v>
      </c>
      <c r="J27" s="254">
        <v>0</v>
      </c>
    </row>
    <row r="28" spans="1:10" x14ac:dyDescent="0.2">
      <c r="A28" s="253" t="s">
        <v>558</v>
      </c>
      <c r="B28" s="253" t="s">
        <v>559</v>
      </c>
      <c r="C28" s="253">
        <f t="shared" si="0"/>
        <v>1306110462</v>
      </c>
      <c r="D28" s="253" t="s">
        <v>560</v>
      </c>
      <c r="E28" s="254">
        <v>0</v>
      </c>
      <c r="F28" s="254">
        <v>0</v>
      </c>
      <c r="G28" s="254">
        <v>150407179</v>
      </c>
      <c r="H28" s="254">
        <v>157867113</v>
      </c>
      <c r="I28" s="254">
        <v>0</v>
      </c>
      <c r="J28" s="254">
        <v>7459934</v>
      </c>
    </row>
    <row r="29" spans="1:10" x14ac:dyDescent="0.2">
      <c r="A29" s="253" t="s">
        <v>561</v>
      </c>
      <c r="B29" s="253" t="s">
        <v>562</v>
      </c>
      <c r="C29" s="253">
        <f t="shared" si="0"/>
        <v>1306110463</v>
      </c>
      <c r="D29" s="253" t="s">
        <v>563</v>
      </c>
      <c r="E29" s="254">
        <v>0</v>
      </c>
      <c r="F29" s="254">
        <v>0</v>
      </c>
      <c r="G29" s="254">
        <v>150407179</v>
      </c>
      <c r="H29" s="254">
        <v>150407179</v>
      </c>
      <c r="I29" s="254">
        <v>0</v>
      </c>
      <c r="J29" s="254">
        <v>0</v>
      </c>
    </row>
    <row r="30" spans="1:10" x14ac:dyDescent="0.2">
      <c r="A30" s="253" t="s">
        <v>564</v>
      </c>
      <c r="B30" s="253" t="s">
        <v>565</v>
      </c>
      <c r="C30" s="253">
        <f t="shared" si="0"/>
        <v>1306110464</v>
      </c>
      <c r="D30" s="253" t="s">
        <v>1709</v>
      </c>
      <c r="E30" s="254">
        <v>0</v>
      </c>
      <c r="F30" s="254">
        <v>0</v>
      </c>
      <c r="G30" s="254">
        <v>150407179</v>
      </c>
      <c r="H30" s="254">
        <v>150407179</v>
      </c>
      <c r="I30" s="254">
        <v>0</v>
      </c>
      <c r="J30" s="254">
        <v>0</v>
      </c>
    </row>
    <row r="31" spans="1:10" x14ac:dyDescent="0.2">
      <c r="A31" s="253" t="s">
        <v>567</v>
      </c>
      <c r="B31" s="253" t="s">
        <v>568</v>
      </c>
      <c r="C31" s="253">
        <f t="shared" si="0"/>
        <v>1306110465</v>
      </c>
      <c r="D31" s="253" t="s">
        <v>569</v>
      </c>
      <c r="E31" s="254">
        <v>0</v>
      </c>
      <c r="F31" s="254">
        <v>0</v>
      </c>
      <c r="G31" s="254">
        <v>150407179</v>
      </c>
      <c r="H31" s="254">
        <v>150407179</v>
      </c>
      <c r="I31" s="254">
        <v>0</v>
      </c>
      <c r="J31" s="254">
        <v>0</v>
      </c>
    </row>
    <row r="32" spans="1:10" x14ac:dyDescent="0.2">
      <c r="A32" s="253" t="s">
        <v>570</v>
      </c>
      <c r="B32" s="253" t="s">
        <v>571</v>
      </c>
      <c r="C32" s="253">
        <f t="shared" si="0"/>
        <v>1306110466</v>
      </c>
      <c r="D32" s="253" t="s">
        <v>572</v>
      </c>
      <c r="E32" s="254">
        <v>0</v>
      </c>
      <c r="F32" s="254">
        <v>0</v>
      </c>
      <c r="G32" s="254">
        <v>150407179</v>
      </c>
      <c r="H32" s="254">
        <v>150407179</v>
      </c>
      <c r="I32" s="254">
        <v>0</v>
      </c>
      <c r="J32" s="254">
        <v>0</v>
      </c>
    </row>
    <row r="33" spans="1:10" x14ac:dyDescent="0.2">
      <c r="A33" s="253" t="s">
        <v>573</v>
      </c>
      <c r="B33" s="253" t="s">
        <v>574</v>
      </c>
      <c r="C33" s="253">
        <f t="shared" si="0"/>
        <v>1306110467</v>
      </c>
      <c r="D33" s="253" t="s">
        <v>1512</v>
      </c>
      <c r="E33" s="254">
        <v>0</v>
      </c>
      <c r="F33" s="254">
        <v>0</v>
      </c>
      <c r="G33" s="254">
        <v>150407179</v>
      </c>
      <c r="H33" s="254">
        <v>142020432</v>
      </c>
      <c r="I33" s="254">
        <v>8386747</v>
      </c>
      <c r="J33" s="254">
        <v>0</v>
      </c>
    </row>
    <row r="34" spans="1:10" x14ac:dyDescent="0.2">
      <c r="A34" s="253" t="s">
        <v>575</v>
      </c>
      <c r="B34" s="253" t="s">
        <v>576</v>
      </c>
      <c r="C34" s="253">
        <f t="shared" si="0"/>
        <v>1306110468</v>
      </c>
      <c r="D34" s="253" t="s">
        <v>577</v>
      </c>
      <c r="E34" s="254">
        <v>0</v>
      </c>
      <c r="F34" s="254">
        <v>0</v>
      </c>
      <c r="G34" s="254">
        <v>150407179</v>
      </c>
      <c r="H34" s="254">
        <v>150407179</v>
      </c>
      <c r="I34" s="254">
        <v>0</v>
      </c>
      <c r="J34" s="254">
        <v>0</v>
      </c>
    </row>
    <row r="35" spans="1:10" x14ac:dyDescent="0.2">
      <c r="A35" s="253" t="s">
        <v>578</v>
      </c>
      <c r="B35" s="253" t="s">
        <v>579</v>
      </c>
      <c r="C35" s="253">
        <f t="shared" si="0"/>
        <v>1306110469</v>
      </c>
      <c r="D35" s="253" t="s">
        <v>580</v>
      </c>
      <c r="E35" s="254">
        <v>0</v>
      </c>
      <c r="F35" s="254">
        <v>0</v>
      </c>
      <c r="G35" s="254">
        <v>150407179</v>
      </c>
      <c r="H35" s="254">
        <v>150407179</v>
      </c>
      <c r="I35" s="254">
        <v>0</v>
      </c>
      <c r="J35" s="254">
        <v>0</v>
      </c>
    </row>
    <row r="36" spans="1:10" x14ac:dyDescent="0.2">
      <c r="A36" s="253" t="s">
        <v>581</v>
      </c>
      <c r="B36" s="253" t="s">
        <v>582</v>
      </c>
      <c r="C36" s="253">
        <f t="shared" si="0"/>
        <v>1306110470</v>
      </c>
      <c r="D36" s="253" t="s">
        <v>583</v>
      </c>
      <c r="E36" s="254">
        <v>0</v>
      </c>
      <c r="F36" s="254">
        <v>0</v>
      </c>
      <c r="G36" s="254">
        <v>147251777</v>
      </c>
      <c r="H36" s="254">
        <v>147251777</v>
      </c>
      <c r="I36" s="254">
        <v>0</v>
      </c>
      <c r="J36" s="254">
        <v>0</v>
      </c>
    </row>
    <row r="37" spans="1:10" x14ac:dyDescent="0.2">
      <c r="A37" s="253" t="s">
        <v>584</v>
      </c>
      <c r="B37" s="253" t="s">
        <v>585</v>
      </c>
      <c r="C37" s="253">
        <f t="shared" si="0"/>
        <v>1306110471</v>
      </c>
      <c r="D37" s="253" t="s">
        <v>586</v>
      </c>
      <c r="E37" s="254">
        <v>0</v>
      </c>
      <c r="F37" s="254">
        <v>0</v>
      </c>
      <c r="G37" s="254">
        <v>140932242</v>
      </c>
      <c r="H37" s="254">
        <v>130888040</v>
      </c>
      <c r="I37" s="254">
        <v>10044202</v>
      </c>
      <c r="J37" s="254">
        <v>0</v>
      </c>
    </row>
    <row r="38" spans="1:10" x14ac:dyDescent="0.2">
      <c r="A38" s="253" t="s">
        <v>587</v>
      </c>
      <c r="B38" s="253" t="s">
        <v>588</v>
      </c>
      <c r="C38" s="253">
        <f t="shared" si="0"/>
        <v>1306110472</v>
      </c>
      <c r="D38" s="253" t="s">
        <v>589</v>
      </c>
      <c r="E38" s="254">
        <v>0</v>
      </c>
      <c r="F38" s="254">
        <v>0</v>
      </c>
      <c r="G38" s="254">
        <v>140932242</v>
      </c>
      <c r="H38" s="254">
        <v>133073820</v>
      </c>
      <c r="I38" s="254">
        <v>7858422</v>
      </c>
      <c r="J38" s="254">
        <v>0</v>
      </c>
    </row>
    <row r="39" spans="1:10" x14ac:dyDescent="0.2">
      <c r="A39" s="253" t="s">
        <v>590</v>
      </c>
      <c r="B39" s="253" t="s">
        <v>591</v>
      </c>
      <c r="C39" s="253">
        <f t="shared" si="0"/>
        <v>1306110474</v>
      </c>
      <c r="D39" s="253" t="s">
        <v>592</v>
      </c>
      <c r="E39" s="254">
        <v>0</v>
      </c>
      <c r="F39" s="254">
        <v>0</v>
      </c>
      <c r="G39" s="254">
        <v>180460806</v>
      </c>
      <c r="H39" s="254">
        <v>180460806</v>
      </c>
      <c r="I39" s="254">
        <v>0</v>
      </c>
      <c r="J39" s="254">
        <v>0</v>
      </c>
    </row>
    <row r="40" spans="1:10" x14ac:dyDescent="0.2">
      <c r="A40" s="253" t="s">
        <v>593</v>
      </c>
      <c r="B40" s="253" t="s">
        <v>594</v>
      </c>
      <c r="C40" s="253">
        <f t="shared" si="0"/>
        <v>1306110475</v>
      </c>
      <c r="D40" s="253" t="s">
        <v>595</v>
      </c>
      <c r="E40" s="254">
        <v>0</v>
      </c>
      <c r="F40" s="254">
        <v>0</v>
      </c>
      <c r="G40" s="254">
        <v>140932242</v>
      </c>
      <c r="H40" s="254">
        <v>133073820</v>
      </c>
      <c r="I40" s="254">
        <v>7858422</v>
      </c>
      <c r="J40" s="254">
        <v>0</v>
      </c>
    </row>
    <row r="41" spans="1:10" x14ac:dyDescent="0.2">
      <c r="A41" s="253" t="s">
        <v>596</v>
      </c>
      <c r="B41" s="253" t="s">
        <v>597</v>
      </c>
      <c r="C41" s="253">
        <f t="shared" si="0"/>
        <v>1306110476</v>
      </c>
      <c r="D41" s="253" t="s">
        <v>598</v>
      </c>
      <c r="E41" s="254">
        <v>0</v>
      </c>
      <c r="F41" s="254">
        <v>0</v>
      </c>
      <c r="G41" s="254">
        <v>140932242</v>
      </c>
      <c r="H41" s="254">
        <v>140932242</v>
      </c>
      <c r="I41" s="254">
        <v>0</v>
      </c>
      <c r="J41" s="254">
        <v>0</v>
      </c>
    </row>
    <row r="42" spans="1:10" x14ac:dyDescent="0.2">
      <c r="A42" s="253" t="s">
        <v>599</v>
      </c>
      <c r="B42" s="253" t="s">
        <v>600</v>
      </c>
      <c r="C42" s="253">
        <f t="shared" si="0"/>
        <v>1306110477</v>
      </c>
      <c r="D42" s="253" t="s">
        <v>1710</v>
      </c>
      <c r="E42" s="254">
        <v>0</v>
      </c>
      <c r="F42" s="254">
        <v>0</v>
      </c>
      <c r="G42" s="254">
        <v>140932242</v>
      </c>
      <c r="H42" s="254">
        <v>133073820</v>
      </c>
      <c r="I42" s="254">
        <v>7858422</v>
      </c>
      <c r="J42" s="254">
        <v>0</v>
      </c>
    </row>
    <row r="43" spans="1:10" x14ac:dyDescent="0.2">
      <c r="A43" s="253" t="s">
        <v>602</v>
      </c>
      <c r="B43" s="253" t="s">
        <v>603</v>
      </c>
      <c r="C43" s="253">
        <f t="shared" si="0"/>
        <v>1306110479</v>
      </c>
      <c r="D43" s="253" t="s">
        <v>604</v>
      </c>
      <c r="E43" s="254">
        <v>0</v>
      </c>
      <c r="F43" s="254">
        <v>0</v>
      </c>
      <c r="G43" s="254">
        <v>140932242</v>
      </c>
      <c r="H43" s="254">
        <v>133073820</v>
      </c>
      <c r="I43" s="254">
        <v>7858422</v>
      </c>
      <c r="J43" s="254">
        <v>0</v>
      </c>
    </row>
    <row r="44" spans="1:10" x14ac:dyDescent="0.2">
      <c r="A44" s="253" t="s">
        <v>605</v>
      </c>
      <c r="B44" s="253" t="s">
        <v>606</v>
      </c>
      <c r="C44" s="253">
        <f t="shared" si="0"/>
        <v>1306110480</v>
      </c>
      <c r="D44" s="253" t="s">
        <v>607</v>
      </c>
      <c r="E44" s="254">
        <v>0</v>
      </c>
      <c r="F44" s="254">
        <v>0</v>
      </c>
      <c r="G44" s="254">
        <v>140932242</v>
      </c>
      <c r="H44" s="254">
        <v>133073820</v>
      </c>
      <c r="I44" s="254">
        <v>7858422</v>
      </c>
      <c r="J44" s="254">
        <v>0</v>
      </c>
    </row>
    <row r="45" spans="1:10" x14ac:dyDescent="0.2">
      <c r="A45" s="253" t="s">
        <v>608</v>
      </c>
      <c r="B45" s="253" t="s">
        <v>609</v>
      </c>
      <c r="C45" s="253">
        <f t="shared" si="0"/>
        <v>1306110481</v>
      </c>
      <c r="D45" s="253" t="s">
        <v>610</v>
      </c>
      <c r="E45" s="254">
        <v>0</v>
      </c>
      <c r="F45" s="254">
        <v>0</v>
      </c>
      <c r="G45" s="254">
        <v>140932242</v>
      </c>
      <c r="H45" s="254">
        <v>140932242</v>
      </c>
      <c r="I45" s="254">
        <v>0</v>
      </c>
      <c r="J45" s="254">
        <v>0</v>
      </c>
    </row>
    <row r="46" spans="1:10" x14ac:dyDescent="0.2">
      <c r="A46" s="253" t="s">
        <v>611</v>
      </c>
      <c r="B46" s="253" t="s">
        <v>612</v>
      </c>
      <c r="C46" s="253">
        <f t="shared" si="0"/>
        <v>1306110482</v>
      </c>
      <c r="D46" s="253" t="s">
        <v>613</v>
      </c>
      <c r="E46" s="254">
        <v>0</v>
      </c>
      <c r="F46" s="254">
        <v>0</v>
      </c>
      <c r="G46" s="254">
        <v>140932242</v>
      </c>
      <c r="H46" s="254">
        <v>140932242</v>
      </c>
      <c r="I46" s="254">
        <v>0</v>
      </c>
      <c r="J46" s="254">
        <v>0</v>
      </c>
    </row>
    <row r="47" spans="1:10" x14ac:dyDescent="0.2">
      <c r="A47" s="253" t="s">
        <v>614</v>
      </c>
      <c r="B47" s="253" t="s">
        <v>615</v>
      </c>
      <c r="C47" s="253">
        <f t="shared" si="0"/>
        <v>1306110483</v>
      </c>
      <c r="D47" s="253" t="s">
        <v>616</v>
      </c>
      <c r="E47" s="254">
        <v>0</v>
      </c>
      <c r="F47" s="254">
        <v>0</v>
      </c>
      <c r="G47" s="254">
        <v>140932242</v>
      </c>
      <c r="H47" s="254">
        <v>140932242</v>
      </c>
      <c r="I47" s="254">
        <v>0</v>
      </c>
      <c r="J47" s="254">
        <v>0</v>
      </c>
    </row>
    <row r="48" spans="1:10" x14ac:dyDescent="0.2">
      <c r="A48" s="253" t="s">
        <v>617</v>
      </c>
      <c r="B48" s="253" t="s">
        <v>618</v>
      </c>
      <c r="C48" s="253">
        <f t="shared" si="0"/>
        <v>1306110484</v>
      </c>
      <c r="D48" s="253" t="s">
        <v>619</v>
      </c>
      <c r="E48" s="254">
        <v>0</v>
      </c>
      <c r="F48" s="254">
        <v>0</v>
      </c>
      <c r="G48" s="254">
        <v>140932242</v>
      </c>
      <c r="H48" s="254">
        <v>140932242</v>
      </c>
      <c r="I48" s="254">
        <v>0</v>
      </c>
      <c r="J48" s="254">
        <v>0</v>
      </c>
    </row>
    <row r="49" spans="1:10" x14ac:dyDescent="0.2">
      <c r="A49" s="253" t="s">
        <v>620</v>
      </c>
      <c r="B49" s="253" t="s">
        <v>621</v>
      </c>
      <c r="C49" s="253">
        <f t="shared" si="0"/>
        <v>1306110486</v>
      </c>
      <c r="D49" s="253" t="s">
        <v>622</v>
      </c>
      <c r="E49" s="254">
        <v>0</v>
      </c>
      <c r="F49" s="254">
        <v>0</v>
      </c>
      <c r="G49" s="254">
        <v>140932242</v>
      </c>
      <c r="H49" s="254">
        <v>140932242</v>
      </c>
      <c r="I49" s="254">
        <v>0</v>
      </c>
      <c r="J49" s="254">
        <v>0</v>
      </c>
    </row>
    <row r="50" spans="1:10" x14ac:dyDescent="0.2">
      <c r="A50" s="253" t="s">
        <v>623</v>
      </c>
      <c r="B50" s="253" t="s">
        <v>624</v>
      </c>
      <c r="C50" s="253">
        <f t="shared" si="0"/>
        <v>1306110487</v>
      </c>
      <c r="D50" s="253" t="s">
        <v>625</v>
      </c>
      <c r="E50" s="254">
        <v>0</v>
      </c>
      <c r="F50" s="254">
        <v>0</v>
      </c>
      <c r="G50" s="254">
        <v>140932242</v>
      </c>
      <c r="H50" s="254">
        <v>133073820</v>
      </c>
      <c r="I50" s="254">
        <v>7858422</v>
      </c>
      <c r="J50" s="254">
        <v>0</v>
      </c>
    </row>
    <row r="51" spans="1:10" x14ac:dyDescent="0.2">
      <c r="A51" s="253" t="s">
        <v>626</v>
      </c>
      <c r="B51" s="253" t="s">
        <v>627</v>
      </c>
      <c r="C51" s="253">
        <f t="shared" si="0"/>
        <v>1306110488</v>
      </c>
      <c r="D51" s="253" t="s">
        <v>628</v>
      </c>
      <c r="E51" s="254">
        <v>0</v>
      </c>
      <c r="F51" s="254">
        <v>0</v>
      </c>
      <c r="G51" s="254">
        <v>140932242</v>
      </c>
      <c r="H51" s="254">
        <v>140932242</v>
      </c>
      <c r="I51" s="254">
        <v>0</v>
      </c>
      <c r="J51" s="254">
        <v>0</v>
      </c>
    </row>
    <row r="52" spans="1:10" x14ac:dyDescent="0.2">
      <c r="A52" s="253" t="s">
        <v>629</v>
      </c>
      <c r="B52" s="253" t="s">
        <v>630</v>
      </c>
      <c r="C52" s="253">
        <f t="shared" si="0"/>
        <v>1306110489</v>
      </c>
      <c r="D52" s="253" t="s">
        <v>631</v>
      </c>
      <c r="E52" s="254">
        <v>0</v>
      </c>
      <c r="F52" s="254">
        <v>0</v>
      </c>
      <c r="G52" s="254">
        <v>140932242</v>
      </c>
      <c r="H52" s="254">
        <v>140063814</v>
      </c>
      <c r="I52" s="254">
        <v>868428</v>
      </c>
      <c r="J52" s="254">
        <v>0</v>
      </c>
    </row>
    <row r="53" spans="1:10" x14ac:dyDescent="0.2">
      <c r="A53" s="253" t="s">
        <v>632</v>
      </c>
      <c r="B53" s="253" t="s">
        <v>633</v>
      </c>
      <c r="C53" s="253">
        <f t="shared" si="0"/>
        <v>1306110490</v>
      </c>
      <c r="D53" s="253" t="s">
        <v>1513</v>
      </c>
      <c r="E53" s="254">
        <v>0</v>
      </c>
      <c r="F53" s="254">
        <v>0</v>
      </c>
      <c r="G53" s="254">
        <v>192806034</v>
      </c>
      <c r="H53" s="254">
        <v>192806034</v>
      </c>
      <c r="I53" s="254">
        <v>0</v>
      </c>
      <c r="J53" s="254">
        <v>0</v>
      </c>
    </row>
    <row r="54" spans="1:10" x14ac:dyDescent="0.2">
      <c r="A54" s="253" t="s">
        <v>634</v>
      </c>
      <c r="B54" s="253" t="s">
        <v>635</v>
      </c>
      <c r="C54" s="253">
        <f t="shared" si="0"/>
        <v>1306110491</v>
      </c>
      <c r="D54" s="253" t="s">
        <v>636</v>
      </c>
      <c r="E54" s="254">
        <v>0</v>
      </c>
      <c r="F54" s="254">
        <v>0</v>
      </c>
      <c r="G54" s="254">
        <v>140932242</v>
      </c>
      <c r="H54" s="254">
        <v>133073820</v>
      </c>
      <c r="I54" s="254">
        <v>7858422</v>
      </c>
      <c r="J54" s="254">
        <v>0</v>
      </c>
    </row>
    <row r="55" spans="1:10" x14ac:dyDescent="0.2">
      <c r="A55" s="253" t="s">
        <v>637</v>
      </c>
      <c r="B55" s="253" t="s">
        <v>638</v>
      </c>
      <c r="C55" s="253">
        <f t="shared" si="0"/>
        <v>1306110492</v>
      </c>
      <c r="D55" s="253" t="s">
        <v>639</v>
      </c>
      <c r="E55" s="254">
        <v>0</v>
      </c>
      <c r="F55" s="254">
        <v>0</v>
      </c>
      <c r="G55" s="254">
        <v>192806034</v>
      </c>
      <c r="H55" s="254">
        <v>182055114</v>
      </c>
      <c r="I55" s="254">
        <v>10750920</v>
      </c>
      <c r="J55" s="254">
        <v>0</v>
      </c>
    </row>
    <row r="56" spans="1:10" x14ac:dyDescent="0.2">
      <c r="A56" s="253" t="s">
        <v>640</v>
      </c>
      <c r="B56" s="253" t="s">
        <v>641</v>
      </c>
      <c r="C56" s="253">
        <f t="shared" si="0"/>
        <v>1306110493</v>
      </c>
      <c r="D56" s="253" t="s">
        <v>642</v>
      </c>
      <c r="E56" s="254">
        <v>0</v>
      </c>
      <c r="F56" s="254">
        <v>0</v>
      </c>
      <c r="G56" s="254">
        <v>192806034</v>
      </c>
      <c r="H56" s="254">
        <v>192806034</v>
      </c>
      <c r="I56" s="254">
        <v>0</v>
      </c>
      <c r="J56" s="254">
        <v>0</v>
      </c>
    </row>
    <row r="57" spans="1:10" x14ac:dyDescent="0.2">
      <c r="A57" s="253" t="s">
        <v>643</v>
      </c>
      <c r="B57" s="253" t="s">
        <v>644</v>
      </c>
      <c r="C57" s="253">
        <f t="shared" si="0"/>
        <v>1306110495</v>
      </c>
      <c r="D57" s="253" t="s">
        <v>645</v>
      </c>
      <c r="E57" s="254">
        <v>0</v>
      </c>
      <c r="F57" s="254">
        <v>0</v>
      </c>
      <c r="G57" s="254">
        <v>209997979</v>
      </c>
      <c r="H57" s="254">
        <v>209997979</v>
      </c>
      <c r="I57" s="254">
        <v>0</v>
      </c>
      <c r="J57" s="254">
        <v>0</v>
      </c>
    </row>
    <row r="58" spans="1:10" x14ac:dyDescent="0.2">
      <c r="A58" s="253" t="s">
        <v>646</v>
      </c>
      <c r="B58" s="253" t="s">
        <v>647</v>
      </c>
      <c r="C58" s="253">
        <f t="shared" si="0"/>
        <v>1306110497</v>
      </c>
      <c r="D58" s="253" t="s">
        <v>648</v>
      </c>
      <c r="E58" s="254">
        <v>0</v>
      </c>
      <c r="F58" s="254">
        <v>0</v>
      </c>
      <c r="G58" s="254">
        <v>206941111</v>
      </c>
      <c r="H58" s="254">
        <v>205000564</v>
      </c>
      <c r="I58" s="254">
        <v>1940547</v>
      </c>
      <c r="J58" s="254">
        <v>0</v>
      </c>
    </row>
    <row r="59" spans="1:10" x14ac:dyDescent="0.2">
      <c r="A59" s="253" t="s">
        <v>649</v>
      </c>
      <c r="B59" s="253" t="s">
        <v>650</v>
      </c>
      <c r="C59" s="253">
        <f t="shared" si="0"/>
        <v>1306110498</v>
      </c>
      <c r="D59" s="253" t="s">
        <v>651</v>
      </c>
      <c r="E59" s="254">
        <v>0</v>
      </c>
      <c r="F59" s="254">
        <v>0</v>
      </c>
      <c r="G59" s="254">
        <v>140932242</v>
      </c>
      <c r="H59" s="254">
        <v>140932242</v>
      </c>
      <c r="I59" s="254">
        <v>0</v>
      </c>
      <c r="J59" s="254">
        <v>0</v>
      </c>
    </row>
    <row r="60" spans="1:10" x14ac:dyDescent="0.2">
      <c r="A60" s="253" t="s">
        <v>652</v>
      </c>
      <c r="B60" s="253" t="s">
        <v>653</v>
      </c>
      <c r="C60" s="253">
        <f t="shared" si="0"/>
        <v>1306110499</v>
      </c>
      <c r="D60" s="253" t="s">
        <v>1711</v>
      </c>
      <c r="E60" s="254">
        <v>0</v>
      </c>
      <c r="F60" s="254">
        <v>0</v>
      </c>
      <c r="G60" s="254">
        <v>203740945</v>
      </c>
      <c r="H60" s="254">
        <v>203740945</v>
      </c>
      <c r="I60" s="254">
        <v>0</v>
      </c>
      <c r="J60" s="254">
        <v>0</v>
      </c>
    </row>
    <row r="61" spans="1:10" x14ac:dyDescent="0.2">
      <c r="A61" s="253" t="s">
        <v>655</v>
      </c>
      <c r="B61" s="253" t="s">
        <v>656</v>
      </c>
      <c r="C61" s="253">
        <f t="shared" si="0"/>
        <v>1306110500</v>
      </c>
      <c r="D61" s="253" t="s">
        <v>657</v>
      </c>
      <c r="E61" s="254">
        <v>0</v>
      </c>
      <c r="F61" s="254">
        <v>0</v>
      </c>
      <c r="G61" s="254">
        <v>209997979</v>
      </c>
      <c r="H61" s="254">
        <v>209997979</v>
      </c>
      <c r="I61" s="254">
        <v>0</v>
      </c>
      <c r="J61" s="254">
        <v>0</v>
      </c>
    </row>
    <row r="62" spans="1:10" x14ac:dyDescent="0.2">
      <c r="A62" s="253" t="s">
        <v>658</v>
      </c>
      <c r="B62" s="253" t="s">
        <v>659</v>
      </c>
      <c r="C62" s="253">
        <f t="shared" si="0"/>
        <v>1306110501</v>
      </c>
      <c r="D62" s="253" t="s">
        <v>660</v>
      </c>
      <c r="E62" s="254">
        <v>0</v>
      </c>
      <c r="F62" s="254">
        <v>0</v>
      </c>
      <c r="G62" s="254">
        <v>192806034</v>
      </c>
      <c r="H62" s="254">
        <v>192806034</v>
      </c>
      <c r="I62" s="254">
        <v>0</v>
      </c>
      <c r="J62" s="254">
        <v>0</v>
      </c>
    </row>
    <row r="63" spans="1:10" x14ac:dyDescent="0.2">
      <c r="A63" s="253" t="s">
        <v>661</v>
      </c>
      <c r="B63" s="253" t="s">
        <v>662</v>
      </c>
      <c r="C63" s="253">
        <f t="shared" si="0"/>
        <v>1306110502</v>
      </c>
      <c r="D63" s="253" t="s">
        <v>663</v>
      </c>
      <c r="E63" s="254">
        <v>0</v>
      </c>
      <c r="F63" s="254">
        <v>0</v>
      </c>
      <c r="G63" s="254">
        <v>302105493</v>
      </c>
      <c r="H63" s="254">
        <v>294454745</v>
      </c>
      <c r="I63" s="254">
        <v>7650748</v>
      </c>
      <c r="J63" s="254">
        <v>0</v>
      </c>
    </row>
    <row r="64" spans="1:10" x14ac:dyDescent="0.2">
      <c r="A64" s="253" t="s">
        <v>664</v>
      </c>
      <c r="B64" s="253" t="s">
        <v>665</v>
      </c>
      <c r="C64" s="253">
        <f t="shared" si="0"/>
        <v>1306110503</v>
      </c>
      <c r="D64" s="253" t="s">
        <v>1712</v>
      </c>
      <c r="E64" s="254">
        <v>0</v>
      </c>
      <c r="F64" s="254">
        <v>0</v>
      </c>
      <c r="G64" s="254">
        <v>305939167</v>
      </c>
      <c r="H64" s="254">
        <v>288879912</v>
      </c>
      <c r="I64" s="254">
        <v>17059255</v>
      </c>
      <c r="J64" s="254">
        <v>0</v>
      </c>
    </row>
    <row r="65" spans="1:10" x14ac:dyDescent="0.2">
      <c r="A65" s="253" t="s">
        <v>12</v>
      </c>
      <c r="B65" s="253" t="s">
        <v>667</v>
      </c>
      <c r="C65" s="253">
        <f t="shared" si="0"/>
        <v>1306110504</v>
      </c>
      <c r="D65" s="253" t="s">
        <v>1713</v>
      </c>
      <c r="E65" s="254">
        <v>0</v>
      </c>
      <c r="F65" s="254">
        <v>0</v>
      </c>
      <c r="G65" s="254">
        <v>101308668</v>
      </c>
      <c r="H65" s="254">
        <v>101308668</v>
      </c>
      <c r="I65" s="254">
        <v>0</v>
      </c>
      <c r="J65" s="254">
        <v>0</v>
      </c>
    </row>
    <row r="66" spans="1:10" x14ac:dyDescent="0.2">
      <c r="A66" s="253" t="s">
        <v>14</v>
      </c>
      <c r="B66" s="253" t="s">
        <v>669</v>
      </c>
      <c r="C66" s="253">
        <f t="shared" si="0"/>
        <v>1306110506</v>
      </c>
      <c r="D66" s="253" t="s">
        <v>670</v>
      </c>
      <c r="E66" s="254">
        <v>0</v>
      </c>
      <c r="F66" s="254">
        <v>0</v>
      </c>
      <c r="G66" s="254">
        <v>100368514</v>
      </c>
      <c r="H66" s="254">
        <v>100368514</v>
      </c>
      <c r="I66" s="254">
        <v>0</v>
      </c>
      <c r="J66" s="254">
        <v>0</v>
      </c>
    </row>
    <row r="67" spans="1:10" x14ac:dyDescent="0.2">
      <c r="A67" s="253" t="s">
        <v>15</v>
      </c>
      <c r="B67" s="253" t="s">
        <v>671</v>
      </c>
      <c r="C67" s="253">
        <f t="shared" si="0"/>
        <v>1306110507</v>
      </c>
      <c r="D67" s="253" t="s">
        <v>672</v>
      </c>
      <c r="E67" s="254">
        <v>0</v>
      </c>
      <c r="F67" s="254">
        <v>0</v>
      </c>
      <c r="G67" s="254">
        <v>100368514</v>
      </c>
      <c r="H67" s="254">
        <v>100368514</v>
      </c>
      <c r="I67" s="254">
        <v>0</v>
      </c>
      <c r="J67" s="254">
        <v>0</v>
      </c>
    </row>
    <row r="68" spans="1:10" x14ac:dyDescent="0.2">
      <c r="A68" s="253" t="s">
        <v>16</v>
      </c>
      <c r="B68" s="253" t="s">
        <v>673</v>
      </c>
      <c r="C68" s="253">
        <f t="shared" si="0"/>
        <v>1306110508</v>
      </c>
      <c r="D68" s="253" t="s">
        <v>1714</v>
      </c>
      <c r="E68" s="254">
        <v>0</v>
      </c>
      <c r="F68" s="254">
        <v>0</v>
      </c>
      <c r="G68" s="254">
        <v>100368514</v>
      </c>
      <c r="H68" s="254">
        <v>93901397</v>
      </c>
      <c r="I68" s="254">
        <v>6467117</v>
      </c>
      <c r="J68" s="254">
        <v>0</v>
      </c>
    </row>
    <row r="69" spans="1:10" x14ac:dyDescent="0.2">
      <c r="A69" s="253" t="s">
        <v>17</v>
      </c>
      <c r="B69" s="253" t="s">
        <v>675</v>
      </c>
      <c r="C69" s="253">
        <f t="shared" si="0"/>
        <v>1306110509</v>
      </c>
      <c r="D69" s="253" t="s">
        <v>676</v>
      </c>
      <c r="E69" s="254">
        <v>0</v>
      </c>
      <c r="F69" s="254">
        <v>0</v>
      </c>
      <c r="G69" s="254">
        <v>100368514</v>
      </c>
      <c r="H69" s="254">
        <v>100368514</v>
      </c>
      <c r="I69" s="254">
        <v>0</v>
      </c>
      <c r="J69" s="254">
        <v>0</v>
      </c>
    </row>
    <row r="70" spans="1:10" x14ac:dyDescent="0.2">
      <c r="A70" s="253" t="s">
        <v>18</v>
      </c>
      <c r="B70" s="253" t="s">
        <v>677</v>
      </c>
      <c r="C70" s="253">
        <f t="shared" si="0"/>
        <v>1306110510</v>
      </c>
      <c r="D70" s="253" t="s">
        <v>678</v>
      </c>
      <c r="E70" s="254">
        <v>0</v>
      </c>
      <c r="F70" s="254">
        <v>0</v>
      </c>
      <c r="G70" s="254">
        <v>53172638</v>
      </c>
      <c r="H70" s="254">
        <v>52030639</v>
      </c>
      <c r="I70" s="254">
        <v>1141999</v>
      </c>
      <c r="J70" s="254">
        <v>0</v>
      </c>
    </row>
    <row r="71" spans="1:10" x14ac:dyDescent="0.2">
      <c r="A71" s="253" t="s">
        <v>19</v>
      </c>
      <c r="B71" s="253" t="s">
        <v>679</v>
      </c>
      <c r="C71" s="253">
        <f t="shared" si="0"/>
        <v>1306110511</v>
      </c>
      <c r="D71" s="253" t="s">
        <v>1514</v>
      </c>
      <c r="E71" s="254">
        <v>0</v>
      </c>
      <c r="F71" s="254">
        <v>0</v>
      </c>
      <c r="G71" s="254">
        <v>53172638</v>
      </c>
      <c r="H71" s="254">
        <v>53172638</v>
      </c>
      <c r="I71" s="254">
        <v>0</v>
      </c>
      <c r="J71" s="254">
        <v>0</v>
      </c>
    </row>
    <row r="72" spans="1:10" x14ac:dyDescent="0.2">
      <c r="A72" s="253" t="s">
        <v>20</v>
      </c>
      <c r="B72" s="253" t="s">
        <v>680</v>
      </c>
      <c r="C72" s="253">
        <f t="shared" si="0"/>
        <v>1306110512</v>
      </c>
      <c r="D72" s="253" t="s">
        <v>1715</v>
      </c>
      <c r="E72" s="254">
        <v>0</v>
      </c>
      <c r="F72" s="254">
        <v>0</v>
      </c>
      <c r="G72" s="254">
        <v>53172638</v>
      </c>
      <c r="H72" s="254">
        <v>53172638</v>
      </c>
      <c r="I72" s="254">
        <v>0</v>
      </c>
      <c r="J72" s="254">
        <v>0</v>
      </c>
    </row>
    <row r="73" spans="1:10" x14ac:dyDescent="0.2">
      <c r="A73" s="253" t="s">
        <v>22</v>
      </c>
      <c r="B73" s="253" t="s">
        <v>682</v>
      </c>
      <c r="C73" s="253">
        <f t="shared" si="0"/>
        <v>1306110513</v>
      </c>
      <c r="D73" s="253" t="s">
        <v>1716</v>
      </c>
      <c r="E73" s="254">
        <v>0</v>
      </c>
      <c r="F73" s="254">
        <v>0</v>
      </c>
      <c r="G73" s="254">
        <v>53172638</v>
      </c>
      <c r="H73" s="254">
        <v>53172638</v>
      </c>
      <c r="I73" s="254">
        <v>0</v>
      </c>
      <c r="J73" s="254">
        <v>0</v>
      </c>
    </row>
    <row r="74" spans="1:10" x14ac:dyDescent="0.2">
      <c r="A74" s="253" t="s">
        <v>23</v>
      </c>
      <c r="B74" s="253" t="s">
        <v>684</v>
      </c>
      <c r="C74" s="253">
        <f t="shared" si="0"/>
        <v>1306110514</v>
      </c>
      <c r="D74" s="253" t="s">
        <v>685</v>
      </c>
      <c r="E74" s="254">
        <v>0</v>
      </c>
      <c r="F74" s="254">
        <v>0</v>
      </c>
      <c r="G74" s="254">
        <v>53172638</v>
      </c>
      <c r="H74" s="254">
        <v>53172638</v>
      </c>
      <c r="I74" s="254">
        <v>0</v>
      </c>
      <c r="J74" s="254">
        <v>0</v>
      </c>
    </row>
    <row r="75" spans="1:10" x14ac:dyDescent="0.2">
      <c r="A75" s="253" t="s">
        <v>26</v>
      </c>
      <c r="B75" s="253" t="s">
        <v>686</v>
      </c>
      <c r="C75" s="253">
        <f t="shared" si="0"/>
        <v>1306110516</v>
      </c>
      <c r="D75" s="253" t="s">
        <v>1717</v>
      </c>
      <c r="E75" s="254">
        <v>0</v>
      </c>
      <c r="F75" s="254">
        <v>0</v>
      </c>
      <c r="G75" s="254">
        <v>56047407</v>
      </c>
      <c r="H75" s="254">
        <v>56047407</v>
      </c>
      <c r="I75" s="254">
        <v>0</v>
      </c>
      <c r="J75" s="254">
        <v>0</v>
      </c>
    </row>
    <row r="76" spans="1:10" x14ac:dyDescent="0.2">
      <c r="A76" s="253" t="s">
        <v>27</v>
      </c>
      <c r="B76" s="253" t="s">
        <v>688</v>
      </c>
      <c r="C76" s="253">
        <f t="shared" ref="C76:C139" si="1">VALUE(B76)</f>
        <v>1306110517</v>
      </c>
      <c r="D76" s="253" t="s">
        <v>1718</v>
      </c>
      <c r="E76" s="254">
        <v>0</v>
      </c>
      <c r="F76" s="254">
        <v>0</v>
      </c>
      <c r="G76" s="254">
        <v>92403135</v>
      </c>
      <c r="H76" s="254">
        <v>92403135</v>
      </c>
      <c r="I76" s="254">
        <v>0</v>
      </c>
      <c r="J76" s="254">
        <v>0</v>
      </c>
    </row>
    <row r="77" spans="1:10" x14ac:dyDescent="0.2">
      <c r="A77" s="253" t="s">
        <v>28</v>
      </c>
      <c r="B77" s="253" t="s">
        <v>690</v>
      </c>
      <c r="C77" s="253">
        <f t="shared" si="1"/>
        <v>1306110518</v>
      </c>
      <c r="D77" s="253" t="s">
        <v>557</v>
      </c>
      <c r="E77" s="254">
        <v>0</v>
      </c>
      <c r="F77" s="254">
        <v>0</v>
      </c>
      <c r="G77" s="254">
        <v>91263315</v>
      </c>
      <c r="H77" s="254">
        <v>91263315</v>
      </c>
      <c r="I77" s="254">
        <v>0</v>
      </c>
      <c r="J77" s="254">
        <v>0</v>
      </c>
    </row>
    <row r="78" spans="1:10" x14ac:dyDescent="0.2">
      <c r="A78" s="253" t="s">
        <v>30</v>
      </c>
      <c r="B78" s="253" t="s">
        <v>692</v>
      </c>
      <c r="C78" s="253">
        <f t="shared" si="1"/>
        <v>1306110520</v>
      </c>
      <c r="D78" s="253" t="s">
        <v>1719</v>
      </c>
      <c r="E78" s="254">
        <v>0</v>
      </c>
      <c r="F78" s="254">
        <v>0</v>
      </c>
      <c r="G78" s="254">
        <v>56047407</v>
      </c>
      <c r="H78" s="254">
        <v>56047407</v>
      </c>
      <c r="I78" s="254">
        <v>0</v>
      </c>
      <c r="J78" s="254">
        <v>0</v>
      </c>
    </row>
    <row r="79" spans="1:10" x14ac:dyDescent="0.2">
      <c r="A79" s="253" t="s">
        <v>34</v>
      </c>
      <c r="B79" s="253" t="s">
        <v>693</v>
      </c>
      <c r="C79" s="253">
        <f t="shared" si="1"/>
        <v>1306110522</v>
      </c>
      <c r="D79" s="253" t="s">
        <v>694</v>
      </c>
      <c r="E79" s="254">
        <v>0</v>
      </c>
      <c r="F79" s="254">
        <v>0</v>
      </c>
      <c r="G79" s="254">
        <v>101935436</v>
      </c>
      <c r="H79" s="254">
        <v>101935436</v>
      </c>
      <c r="I79" s="254">
        <v>0</v>
      </c>
      <c r="J79" s="254">
        <v>0</v>
      </c>
    </row>
    <row r="80" spans="1:10" x14ac:dyDescent="0.2">
      <c r="A80" s="253" t="s">
        <v>35</v>
      </c>
      <c r="B80" s="253" t="s">
        <v>695</v>
      </c>
      <c r="C80" s="253">
        <f t="shared" si="1"/>
        <v>1306110523</v>
      </c>
      <c r="D80" s="253" t="s">
        <v>1720</v>
      </c>
      <c r="E80" s="254">
        <v>0</v>
      </c>
      <c r="F80" s="254">
        <v>0</v>
      </c>
      <c r="G80" s="254">
        <v>100368514</v>
      </c>
      <c r="H80" s="254">
        <v>100368514</v>
      </c>
      <c r="I80" s="254">
        <v>0</v>
      </c>
      <c r="J80" s="254">
        <v>0</v>
      </c>
    </row>
    <row r="81" spans="1:10" x14ac:dyDescent="0.2">
      <c r="A81" s="253" t="s">
        <v>36</v>
      </c>
      <c r="B81" s="253" t="s">
        <v>696</v>
      </c>
      <c r="C81" s="253">
        <f t="shared" si="1"/>
        <v>1306110524</v>
      </c>
      <c r="D81" s="253" t="s">
        <v>1721</v>
      </c>
      <c r="E81" s="254">
        <v>0</v>
      </c>
      <c r="F81" s="254">
        <v>0</v>
      </c>
      <c r="G81" s="254">
        <v>100368514</v>
      </c>
      <c r="H81" s="254">
        <v>100368514</v>
      </c>
      <c r="I81" s="254">
        <v>0</v>
      </c>
      <c r="J81" s="254">
        <v>0</v>
      </c>
    </row>
    <row r="82" spans="1:10" x14ac:dyDescent="0.2">
      <c r="A82" s="253" t="s">
        <v>38</v>
      </c>
      <c r="B82" s="253" t="s">
        <v>698</v>
      </c>
      <c r="C82" s="253">
        <f t="shared" si="1"/>
        <v>1306110526</v>
      </c>
      <c r="D82" s="253" t="s">
        <v>1722</v>
      </c>
      <c r="E82" s="254">
        <v>0</v>
      </c>
      <c r="F82" s="254">
        <v>0</v>
      </c>
      <c r="G82" s="254">
        <v>100368514</v>
      </c>
      <c r="H82" s="254">
        <v>100368514</v>
      </c>
      <c r="I82" s="254">
        <v>0</v>
      </c>
      <c r="J82" s="254">
        <v>0</v>
      </c>
    </row>
    <row r="83" spans="1:10" x14ac:dyDescent="0.2">
      <c r="A83" s="253" t="s">
        <v>40</v>
      </c>
      <c r="B83" s="253" t="s">
        <v>700</v>
      </c>
      <c r="C83" s="253">
        <f t="shared" si="1"/>
        <v>1306110528</v>
      </c>
      <c r="D83" s="253" t="s">
        <v>701</v>
      </c>
      <c r="E83" s="254">
        <v>0</v>
      </c>
      <c r="F83" s="254">
        <v>0</v>
      </c>
      <c r="G83" s="254">
        <v>53172639</v>
      </c>
      <c r="H83" s="254">
        <v>53172639</v>
      </c>
      <c r="I83" s="254">
        <v>0</v>
      </c>
      <c r="J83" s="254">
        <v>0</v>
      </c>
    </row>
    <row r="84" spans="1:10" x14ac:dyDescent="0.2">
      <c r="A84" s="253" t="s">
        <v>42</v>
      </c>
      <c r="B84" s="253" t="s">
        <v>702</v>
      </c>
      <c r="C84" s="253">
        <f t="shared" si="1"/>
        <v>1306110530</v>
      </c>
      <c r="D84" s="253" t="s">
        <v>1517</v>
      </c>
      <c r="E84" s="254">
        <v>0</v>
      </c>
      <c r="F84" s="254">
        <v>0</v>
      </c>
      <c r="G84" s="254">
        <v>53172638</v>
      </c>
      <c r="H84" s="254">
        <v>53172638</v>
      </c>
      <c r="I84" s="254">
        <v>0</v>
      </c>
      <c r="J84" s="254">
        <v>0</v>
      </c>
    </row>
    <row r="85" spans="1:10" x14ac:dyDescent="0.2">
      <c r="A85" s="253" t="s">
        <v>46</v>
      </c>
      <c r="B85" s="253" t="s">
        <v>703</v>
      </c>
      <c r="C85" s="253">
        <f t="shared" si="1"/>
        <v>1306110533</v>
      </c>
      <c r="D85" s="253" t="s">
        <v>704</v>
      </c>
      <c r="E85" s="254">
        <v>0</v>
      </c>
      <c r="F85" s="254">
        <v>0</v>
      </c>
      <c r="G85" s="254">
        <v>120222375</v>
      </c>
      <c r="H85" s="254">
        <v>120222375</v>
      </c>
      <c r="I85" s="254">
        <v>0</v>
      </c>
      <c r="J85" s="254">
        <v>0</v>
      </c>
    </row>
    <row r="86" spans="1:10" x14ac:dyDescent="0.2">
      <c r="A86" s="253" t="s">
        <v>51</v>
      </c>
      <c r="B86" s="253" t="s">
        <v>705</v>
      </c>
      <c r="C86" s="253">
        <f t="shared" si="1"/>
        <v>1306110538</v>
      </c>
      <c r="D86" s="253" t="s">
        <v>706</v>
      </c>
      <c r="E86" s="254">
        <v>0</v>
      </c>
      <c r="F86" s="254">
        <v>0</v>
      </c>
      <c r="G86" s="254">
        <v>56047407</v>
      </c>
      <c r="H86" s="254">
        <v>56047407</v>
      </c>
      <c r="I86" s="254">
        <v>0</v>
      </c>
      <c r="J86" s="254">
        <v>0</v>
      </c>
    </row>
    <row r="87" spans="1:10" x14ac:dyDescent="0.2">
      <c r="A87" s="253" t="s">
        <v>53</v>
      </c>
      <c r="B87" s="253" t="s">
        <v>707</v>
      </c>
      <c r="C87" s="253">
        <f t="shared" si="1"/>
        <v>1306110540</v>
      </c>
      <c r="D87" s="253" t="s">
        <v>708</v>
      </c>
      <c r="E87" s="254">
        <v>0</v>
      </c>
      <c r="F87" s="254">
        <v>0</v>
      </c>
      <c r="G87" s="254">
        <v>56047407</v>
      </c>
      <c r="H87" s="254">
        <v>56047407</v>
      </c>
      <c r="I87" s="254">
        <v>0</v>
      </c>
      <c r="J87" s="254">
        <v>0</v>
      </c>
    </row>
    <row r="88" spans="1:10" x14ac:dyDescent="0.2">
      <c r="A88" s="253" t="s">
        <v>54</v>
      </c>
      <c r="B88" s="253" t="s">
        <v>709</v>
      </c>
      <c r="C88" s="253">
        <f t="shared" si="1"/>
        <v>1306110541</v>
      </c>
      <c r="D88" s="253" t="s">
        <v>710</v>
      </c>
      <c r="E88" s="254">
        <v>0</v>
      </c>
      <c r="F88" s="254">
        <v>0</v>
      </c>
      <c r="G88" s="254">
        <v>56047407</v>
      </c>
      <c r="H88" s="254">
        <v>56047407</v>
      </c>
      <c r="I88" s="254">
        <v>0</v>
      </c>
      <c r="J88" s="254">
        <v>0</v>
      </c>
    </row>
    <row r="89" spans="1:10" x14ac:dyDescent="0.2">
      <c r="A89" s="253" t="s">
        <v>55</v>
      </c>
      <c r="B89" s="253" t="s">
        <v>711</v>
      </c>
      <c r="C89" s="253">
        <f t="shared" si="1"/>
        <v>1306110542</v>
      </c>
      <c r="D89" s="253" t="s">
        <v>712</v>
      </c>
      <c r="E89" s="254">
        <v>0</v>
      </c>
      <c r="F89" s="254">
        <v>0</v>
      </c>
      <c r="G89" s="254">
        <v>120222375</v>
      </c>
      <c r="H89" s="254">
        <v>120222375</v>
      </c>
      <c r="I89" s="254">
        <v>0</v>
      </c>
      <c r="J89" s="254">
        <v>0</v>
      </c>
    </row>
    <row r="90" spans="1:10" x14ac:dyDescent="0.2">
      <c r="A90" s="253" t="s">
        <v>56</v>
      </c>
      <c r="B90" s="253" t="s">
        <v>713</v>
      </c>
      <c r="C90" s="253">
        <f t="shared" si="1"/>
        <v>1306110543</v>
      </c>
      <c r="D90" s="253" t="s">
        <v>1723</v>
      </c>
      <c r="E90" s="254">
        <v>0</v>
      </c>
      <c r="F90" s="254">
        <v>0</v>
      </c>
      <c r="G90" s="254">
        <v>53172638</v>
      </c>
      <c r="H90" s="254">
        <v>53172638</v>
      </c>
      <c r="I90" s="254">
        <v>0</v>
      </c>
      <c r="J90" s="254">
        <v>0</v>
      </c>
    </row>
    <row r="91" spans="1:10" x14ac:dyDescent="0.2">
      <c r="A91" s="253" t="s">
        <v>58</v>
      </c>
      <c r="B91" s="253" t="s">
        <v>715</v>
      </c>
      <c r="C91" s="253">
        <f t="shared" si="1"/>
        <v>1306110544</v>
      </c>
      <c r="D91" s="253" t="s">
        <v>716</v>
      </c>
      <c r="E91" s="254">
        <v>0</v>
      </c>
      <c r="F91" s="254">
        <v>0</v>
      </c>
      <c r="G91" s="254">
        <v>100368514</v>
      </c>
      <c r="H91" s="254">
        <v>106835631</v>
      </c>
      <c r="I91" s="254">
        <v>0</v>
      </c>
      <c r="J91" s="254">
        <v>6467117</v>
      </c>
    </row>
    <row r="92" spans="1:10" x14ac:dyDescent="0.2">
      <c r="A92" s="253" t="s">
        <v>59</v>
      </c>
      <c r="B92" s="253" t="s">
        <v>717</v>
      </c>
      <c r="C92" s="253">
        <f t="shared" si="1"/>
        <v>1306110545</v>
      </c>
      <c r="D92" s="253" t="s">
        <v>718</v>
      </c>
      <c r="E92" s="254">
        <v>0</v>
      </c>
      <c r="F92" s="254">
        <v>0</v>
      </c>
      <c r="G92" s="254">
        <v>100368514</v>
      </c>
      <c r="H92" s="254">
        <v>100368514</v>
      </c>
      <c r="I92" s="254">
        <v>0</v>
      </c>
      <c r="J92" s="254">
        <v>0</v>
      </c>
    </row>
    <row r="93" spans="1:10" x14ac:dyDescent="0.2">
      <c r="A93" s="253" t="s">
        <v>60</v>
      </c>
      <c r="B93" s="253" t="s">
        <v>719</v>
      </c>
      <c r="C93" s="253">
        <f t="shared" si="1"/>
        <v>1306110546</v>
      </c>
      <c r="D93" s="253" t="s">
        <v>720</v>
      </c>
      <c r="E93" s="254">
        <v>0</v>
      </c>
      <c r="F93" s="254">
        <v>0</v>
      </c>
      <c r="G93" s="254">
        <v>100368514</v>
      </c>
      <c r="H93" s="254">
        <v>100368514</v>
      </c>
      <c r="I93" s="254">
        <v>0</v>
      </c>
      <c r="J93" s="254">
        <v>0</v>
      </c>
    </row>
    <row r="94" spans="1:10" x14ac:dyDescent="0.2">
      <c r="A94" s="253" t="s">
        <v>62</v>
      </c>
      <c r="B94" s="253" t="s">
        <v>721</v>
      </c>
      <c r="C94" s="253">
        <f t="shared" si="1"/>
        <v>1306110548</v>
      </c>
      <c r="D94" s="253" t="s">
        <v>1724</v>
      </c>
      <c r="E94" s="254">
        <v>0</v>
      </c>
      <c r="F94" s="254">
        <v>0</v>
      </c>
      <c r="G94" s="254">
        <v>100368514</v>
      </c>
      <c r="H94" s="254">
        <v>100368514</v>
      </c>
      <c r="I94" s="254">
        <v>0</v>
      </c>
      <c r="J94" s="254">
        <v>0</v>
      </c>
    </row>
    <row r="95" spans="1:10" x14ac:dyDescent="0.2">
      <c r="A95" s="253" t="s">
        <v>63</v>
      </c>
      <c r="B95" s="253" t="s">
        <v>723</v>
      </c>
      <c r="C95" s="253">
        <f t="shared" si="1"/>
        <v>1306110549</v>
      </c>
      <c r="D95" s="253" t="s">
        <v>724</v>
      </c>
      <c r="E95" s="254">
        <v>0</v>
      </c>
      <c r="F95" s="254">
        <v>0</v>
      </c>
      <c r="G95" s="254">
        <v>100368514</v>
      </c>
      <c r="H95" s="254">
        <v>100368514</v>
      </c>
      <c r="I95" s="254">
        <v>0</v>
      </c>
      <c r="J95" s="254">
        <v>0</v>
      </c>
    </row>
    <row r="96" spans="1:10" x14ac:dyDescent="0.2">
      <c r="A96" s="253" t="s">
        <v>64</v>
      </c>
      <c r="B96" s="253" t="s">
        <v>725</v>
      </c>
      <c r="C96" s="253">
        <f t="shared" si="1"/>
        <v>1306110550</v>
      </c>
      <c r="D96" s="253" t="s">
        <v>726</v>
      </c>
      <c r="E96" s="254">
        <v>0</v>
      </c>
      <c r="F96" s="254">
        <v>0</v>
      </c>
      <c r="G96" s="254">
        <v>53172638</v>
      </c>
      <c r="H96" s="254">
        <v>53172638</v>
      </c>
      <c r="I96" s="254">
        <v>0</v>
      </c>
      <c r="J96" s="254">
        <v>0</v>
      </c>
    </row>
    <row r="97" spans="1:10" x14ac:dyDescent="0.2">
      <c r="A97" s="253" t="s">
        <v>65</v>
      </c>
      <c r="B97" s="253" t="s">
        <v>727</v>
      </c>
      <c r="C97" s="253">
        <f t="shared" si="1"/>
        <v>1306110551</v>
      </c>
      <c r="D97" s="253" t="s">
        <v>728</v>
      </c>
      <c r="E97" s="254">
        <v>0</v>
      </c>
      <c r="F97" s="254">
        <v>0</v>
      </c>
      <c r="G97" s="254">
        <v>53172638</v>
      </c>
      <c r="H97" s="254">
        <v>53172638</v>
      </c>
      <c r="I97" s="254">
        <v>0</v>
      </c>
      <c r="J97" s="254">
        <v>0</v>
      </c>
    </row>
    <row r="98" spans="1:10" x14ac:dyDescent="0.2">
      <c r="A98" s="253" t="s">
        <v>68</v>
      </c>
      <c r="B98" s="253" t="s">
        <v>729</v>
      </c>
      <c r="C98" s="253">
        <f t="shared" si="1"/>
        <v>1306110553</v>
      </c>
      <c r="D98" s="253" t="s">
        <v>1518</v>
      </c>
      <c r="E98" s="254">
        <v>0</v>
      </c>
      <c r="F98" s="254">
        <v>0</v>
      </c>
      <c r="G98" s="254">
        <v>53172638</v>
      </c>
      <c r="H98" s="254">
        <v>53172638</v>
      </c>
      <c r="I98" s="254">
        <v>0</v>
      </c>
      <c r="J98" s="254">
        <v>0</v>
      </c>
    </row>
    <row r="99" spans="1:10" x14ac:dyDescent="0.2">
      <c r="A99" s="253" t="s">
        <v>70</v>
      </c>
      <c r="B99" s="253" t="s">
        <v>730</v>
      </c>
      <c r="C99" s="253">
        <f t="shared" si="1"/>
        <v>1306110555</v>
      </c>
      <c r="D99" s="253" t="s">
        <v>731</v>
      </c>
      <c r="E99" s="254">
        <v>0</v>
      </c>
      <c r="F99" s="254">
        <v>0</v>
      </c>
      <c r="G99" s="254">
        <v>120222375</v>
      </c>
      <c r="H99" s="254">
        <v>127968750</v>
      </c>
      <c r="I99" s="254">
        <v>0</v>
      </c>
      <c r="J99" s="254">
        <v>7746375</v>
      </c>
    </row>
    <row r="100" spans="1:10" x14ac:dyDescent="0.2">
      <c r="A100" s="253" t="s">
        <v>71</v>
      </c>
      <c r="B100" s="253" t="s">
        <v>732</v>
      </c>
      <c r="C100" s="253">
        <f t="shared" si="1"/>
        <v>1306110556</v>
      </c>
      <c r="D100" s="253" t="s">
        <v>733</v>
      </c>
      <c r="E100" s="254">
        <v>0</v>
      </c>
      <c r="F100" s="254">
        <v>0</v>
      </c>
      <c r="G100" s="254">
        <v>56047407</v>
      </c>
      <c r="H100" s="254">
        <v>56047407</v>
      </c>
      <c r="I100" s="254">
        <v>0</v>
      </c>
      <c r="J100" s="254">
        <v>0</v>
      </c>
    </row>
    <row r="101" spans="1:10" x14ac:dyDescent="0.2">
      <c r="A101" s="253" t="s">
        <v>72</v>
      </c>
      <c r="B101" s="253" t="s">
        <v>734</v>
      </c>
      <c r="C101" s="253">
        <f t="shared" si="1"/>
        <v>1306110557</v>
      </c>
      <c r="D101" s="253" t="s">
        <v>735</v>
      </c>
      <c r="E101" s="254">
        <v>0</v>
      </c>
      <c r="F101" s="254">
        <v>0</v>
      </c>
      <c r="G101" s="254">
        <v>56047407</v>
      </c>
      <c r="H101" s="254">
        <v>56047407</v>
      </c>
      <c r="I101" s="254">
        <v>0</v>
      </c>
      <c r="J101" s="254">
        <v>0</v>
      </c>
    </row>
    <row r="102" spans="1:10" x14ac:dyDescent="0.2">
      <c r="A102" s="253" t="s">
        <v>73</v>
      </c>
      <c r="B102" s="253" t="s">
        <v>736</v>
      </c>
      <c r="C102" s="253">
        <f t="shared" si="1"/>
        <v>1306110558</v>
      </c>
      <c r="D102" s="253" t="s">
        <v>737</v>
      </c>
      <c r="E102" s="254">
        <v>0</v>
      </c>
      <c r="F102" s="254">
        <v>0</v>
      </c>
      <c r="G102" s="254">
        <v>56047407</v>
      </c>
      <c r="H102" s="254">
        <v>56047407</v>
      </c>
      <c r="I102" s="254">
        <v>0</v>
      </c>
      <c r="J102" s="254">
        <v>0</v>
      </c>
    </row>
    <row r="103" spans="1:10" x14ac:dyDescent="0.2">
      <c r="A103" s="253" t="s">
        <v>74</v>
      </c>
      <c r="B103" s="253" t="s">
        <v>738</v>
      </c>
      <c r="C103" s="253">
        <f t="shared" si="1"/>
        <v>1306110559</v>
      </c>
      <c r="D103" s="253" t="s">
        <v>739</v>
      </c>
      <c r="E103" s="254">
        <v>0</v>
      </c>
      <c r="F103" s="254">
        <v>0</v>
      </c>
      <c r="G103" s="254">
        <v>56047407</v>
      </c>
      <c r="H103" s="254">
        <v>56047407</v>
      </c>
      <c r="I103" s="254">
        <v>0</v>
      </c>
      <c r="J103" s="254">
        <v>0</v>
      </c>
    </row>
    <row r="104" spans="1:10" x14ac:dyDescent="0.2">
      <c r="A104" s="253" t="s">
        <v>76</v>
      </c>
      <c r="B104" s="253" t="s">
        <v>740</v>
      </c>
      <c r="C104" s="253">
        <f t="shared" si="1"/>
        <v>1306110561</v>
      </c>
      <c r="D104" s="253" t="s">
        <v>741</v>
      </c>
      <c r="E104" s="254">
        <v>0</v>
      </c>
      <c r="F104" s="254">
        <v>0</v>
      </c>
      <c r="G104" s="254">
        <v>56047407</v>
      </c>
      <c r="H104" s="254">
        <v>56047407</v>
      </c>
      <c r="I104" s="254">
        <v>0</v>
      </c>
      <c r="J104" s="254">
        <v>0</v>
      </c>
    </row>
    <row r="105" spans="1:10" x14ac:dyDescent="0.2">
      <c r="A105" s="253" t="s">
        <v>78</v>
      </c>
      <c r="B105" s="253" t="s">
        <v>742</v>
      </c>
      <c r="C105" s="253">
        <f t="shared" si="1"/>
        <v>1306110563</v>
      </c>
      <c r="D105" s="253" t="s">
        <v>1557</v>
      </c>
      <c r="E105" s="254">
        <v>0</v>
      </c>
      <c r="F105" s="254">
        <v>0</v>
      </c>
      <c r="G105" s="254">
        <v>56047407</v>
      </c>
      <c r="H105" s="254">
        <v>56047407</v>
      </c>
      <c r="I105" s="254">
        <v>0</v>
      </c>
      <c r="J105" s="254">
        <v>0</v>
      </c>
    </row>
    <row r="106" spans="1:10" x14ac:dyDescent="0.2">
      <c r="A106" s="253" t="s">
        <v>80</v>
      </c>
      <c r="B106" s="253" t="s">
        <v>743</v>
      </c>
      <c r="C106" s="253">
        <f t="shared" si="1"/>
        <v>1306110565</v>
      </c>
      <c r="D106" s="253" t="s">
        <v>744</v>
      </c>
      <c r="E106" s="254">
        <v>0</v>
      </c>
      <c r="F106" s="254">
        <v>0</v>
      </c>
      <c r="G106" s="254">
        <v>53172638</v>
      </c>
      <c r="H106" s="254">
        <v>53172638</v>
      </c>
      <c r="I106" s="254">
        <v>0</v>
      </c>
      <c r="J106" s="254">
        <v>0</v>
      </c>
    </row>
    <row r="107" spans="1:10" x14ac:dyDescent="0.2">
      <c r="A107" s="253" t="s">
        <v>82</v>
      </c>
      <c r="B107" s="253" t="s">
        <v>745</v>
      </c>
      <c r="C107" s="253">
        <f t="shared" si="1"/>
        <v>1306110566</v>
      </c>
      <c r="D107" s="253" t="s">
        <v>1519</v>
      </c>
      <c r="E107" s="254">
        <v>0</v>
      </c>
      <c r="F107" s="254">
        <v>0</v>
      </c>
      <c r="G107" s="254">
        <v>106066414</v>
      </c>
      <c r="H107" s="254">
        <v>106066414</v>
      </c>
      <c r="I107" s="254">
        <v>0</v>
      </c>
      <c r="J107" s="254">
        <v>0</v>
      </c>
    </row>
    <row r="108" spans="1:10" x14ac:dyDescent="0.2">
      <c r="A108" s="253" t="s">
        <v>83</v>
      </c>
      <c r="B108" s="253" t="s">
        <v>746</v>
      </c>
      <c r="C108" s="253">
        <f t="shared" si="1"/>
        <v>1306110567</v>
      </c>
      <c r="D108" s="253" t="s">
        <v>747</v>
      </c>
      <c r="E108" s="254">
        <v>0</v>
      </c>
      <c r="F108" s="254">
        <v>0</v>
      </c>
      <c r="G108" s="254">
        <v>100368514</v>
      </c>
      <c r="H108" s="254">
        <v>100368514</v>
      </c>
      <c r="I108" s="254">
        <v>0</v>
      </c>
      <c r="J108" s="254">
        <v>0</v>
      </c>
    </row>
    <row r="109" spans="1:10" x14ac:dyDescent="0.2">
      <c r="A109" s="253" t="s">
        <v>84</v>
      </c>
      <c r="B109" s="253" t="s">
        <v>748</v>
      </c>
      <c r="C109" s="253">
        <f t="shared" si="1"/>
        <v>1306110568</v>
      </c>
      <c r="D109" s="253" t="s">
        <v>749</v>
      </c>
      <c r="E109" s="254">
        <v>0</v>
      </c>
      <c r="F109" s="254">
        <v>0</v>
      </c>
      <c r="G109" s="254">
        <v>100368514</v>
      </c>
      <c r="H109" s="254">
        <v>100368514</v>
      </c>
      <c r="I109" s="254">
        <v>0</v>
      </c>
      <c r="J109" s="254">
        <v>0</v>
      </c>
    </row>
    <row r="110" spans="1:10" x14ac:dyDescent="0.2">
      <c r="A110" s="253" t="s">
        <v>85</v>
      </c>
      <c r="B110" s="253" t="s">
        <v>750</v>
      </c>
      <c r="C110" s="253">
        <f t="shared" si="1"/>
        <v>1306110569</v>
      </c>
      <c r="D110" s="253" t="s">
        <v>751</v>
      </c>
      <c r="E110" s="254">
        <v>0</v>
      </c>
      <c r="F110" s="254">
        <v>0</v>
      </c>
      <c r="G110" s="254">
        <v>100368514</v>
      </c>
      <c r="H110" s="254">
        <v>100368514</v>
      </c>
      <c r="I110" s="254">
        <v>0</v>
      </c>
      <c r="J110" s="254">
        <v>0</v>
      </c>
    </row>
    <row r="111" spans="1:10" x14ac:dyDescent="0.2">
      <c r="A111" s="253" t="s">
        <v>86</v>
      </c>
      <c r="B111" s="253" t="s">
        <v>752</v>
      </c>
      <c r="C111" s="253">
        <f t="shared" si="1"/>
        <v>1306110570</v>
      </c>
      <c r="D111" s="253" t="s">
        <v>753</v>
      </c>
      <c r="E111" s="254">
        <v>0</v>
      </c>
      <c r="F111" s="254">
        <v>0</v>
      </c>
      <c r="G111" s="254">
        <v>100368514</v>
      </c>
      <c r="H111" s="254">
        <v>100368514</v>
      </c>
      <c r="I111" s="254">
        <v>0</v>
      </c>
      <c r="J111" s="254">
        <v>0</v>
      </c>
    </row>
    <row r="112" spans="1:10" x14ac:dyDescent="0.2">
      <c r="A112" s="253" t="s">
        <v>87</v>
      </c>
      <c r="B112" s="253" t="s">
        <v>754</v>
      </c>
      <c r="C112" s="253">
        <f t="shared" si="1"/>
        <v>1306110571</v>
      </c>
      <c r="D112" s="253" t="s">
        <v>755</v>
      </c>
      <c r="E112" s="254">
        <v>0</v>
      </c>
      <c r="F112" s="254">
        <v>0</v>
      </c>
      <c r="G112" s="254">
        <v>100368514</v>
      </c>
      <c r="H112" s="254">
        <v>100368514</v>
      </c>
      <c r="I112" s="254">
        <v>0</v>
      </c>
      <c r="J112" s="254">
        <v>0</v>
      </c>
    </row>
    <row r="113" spans="1:10" x14ac:dyDescent="0.2">
      <c r="A113" s="253" t="s">
        <v>88</v>
      </c>
      <c r="B113" s="253" t="s">
        <v>756</v>
      </c>
      <c r="C113" s="253">
        <f t="shared" si="1"/>
        <v>1306110572</v>
      </c>
      <c r="D113" s="253" t="s">
        <v>757</v>
      </c>
      <c r="E113" s="254">
        <v>0</v>
      </c>
      <c r="F113" s="254">
        <v>0</v>
      </c>
      <c r="G113" s="254">
        <v>53172638</v>
      </c>
      <c r="H113" s="254">
        <v>53172638</v>
      </c>
      <c r="I113" s="254">
        <v>0</v>
      </c>
      <c r="J113" s="254">
        <v>0</v>
      </c>
    </row>
    <row r="114" spans="1:10" x14ac:dyDescent="0.2">
      <c r="A114" s="253" t="s">
        <v>89</v>
      </c>
      <c r="B114" s="253" t="s">
        <v>758</v>
      </c>
      <c r="C114" s="253">
        <f t="shared" si="1"/>
        <v>1306110573</v>
      </c>
      <c r="D114" s="253" t="s">
        <v>1725</v>
      </c>
      <c r="E114" s="254">
        <v>0</v>
      </c>
      <c r="F114" s="254">
        <v>0</v>
      </c>
      <c r="G114" s="254">
        <v>53172638</v>
      </c>
      <c r="H114" s="254">
        <v>53172638</v>
      </c>
      <c r="I114" s="254">
        <v>0</v>
      </c>
      <c r="J114" s="254">
        <v>0</v>
      </c>
    </row>
    <row r="115" spans="1:10" x14ac:dyDescent="0.2">
      <c r="A115" s="253" t="s">
        <v>90</v>
      </c>
      <c r="B115" s="253" t="s">
        <v>760</v>
      </c>
      <c r="C115" s="253">
        <f t="shared" si="1"/>
        <v>1306110574</v>
      </c>
      <c r="D115" s="253" t="s">
        <v>761</v>
      </c>
      <c r="E115" s="254">
        <v>0</v>
      </c>
      <c r="F115" s="254">
        <v>0</v>
      </c>
      <c r="G115" s="254">
        <v>53836730</v>
      </c>
      <c r="H115" s="254">
        <v>53836730</v>
      </c>
      <c r="I115" s="254">
        <v>0</v>
      </c>
      <c r="J115" s="254">
        <v>0</v>
      </c>
    </row>
    <row r="116" spans="1:10" x14ac:dyDescent="0.2">
      <c r="A116" s="253" t="s">
        <v>92</v>
      </c>
      <c r="B116" s="253" t="s">
        <v>762</v>
      </c>
      <c r="C116" s="253">
        <f t="shared" si="1"/>
        <v>1306110575</v>
      </c>
      <c r="D116" s="253" t="s">
        <v>763</v>
      </c>
      <c r="E116" s="254">
        <v>0</v>
      </c>
      <c r="F116" s="254">
        <v>0</v>
      </c>
      <c r="G116" s="254">
        <v>53172638</v>
      </c>
      <c r="H116" s="254">
        <v>53172638</v>
      </c>
      <c r="I116" s="254">
        <v>0</v>
      </c>
      <c r="J116" s="254">
        <v>0</v>
      </c>
    </row>
    <row r="117" spans="1:10" x14ac:dyDescent="0.2">
      <c r="A117" s="253" t="s">
        <v>93</v>
      </c>
      <c r="B117" s="253" t="s">
        <v>764</v>
      </c>
      <c r="C117" s="253">
        <f t="shared" si="1"/>
        <v>1306110576</v>
      </c>
      <c r="D117" s="253" t="s">
        <v>765</v>
      </c>
      <c r="E117" s="254">
        <v>0</v>
      </c>
      <c r="F117" s="254">
        <v>0</v>
      </c>
      <c r="G117" s="254">
        <v>53172638</v>
      </c>
      <c r="H117" s="254">
        <v>53172638</v>
      </c>
      <c r="I117" s="254">
        <v>0</v>
      </c>
      <c r="J117" s="254">
        <v>0</v>
      </c>
    </row>
    <row r="118" spans="1:10" x14ac:dyDescent="0.2">
      <c r="A118" s="253" t="s">
        <v>94</v>
      </c>
      <c r="B118" s="253" t="s">
        <v>766</v>
      </c>
      <c r="C118" s="253">
        <f t="shared" si="1"/>
        <v>1306110577</v>
      </c>
      <c r="D118" s="253" t="s">
        <v>767</v>
      </c>
      <c r="E118" s="254">
        <v>0</v>
      </c>
      <c r="F118" s="254">
        <v>0</v>
      </c>
      <c r="G118" s="254">
        <v>120222375</v>
      </c>
      <c r="H118" s="254">
        <v>120222375</v>
      </c>
      <c r="I118" s="254">
        <v>0</v>
      </c>
      <c r="J118" s="254">
        <v>0</v>
      </c>
    </row>
    <row r="119" spans="1:10" x14ac:dyDescent="0.2">
      <c r="A119" s="253" t="s">
        <v>95</v>
      </c>
      <c r="B119" s="253" t="s">
        <v>768</v>
      </c>
      <c r="C119" s="253">
        <f t="shared" si="1"/>
        <v>1306110578</v>
      </c>
      <c r="D119" s="253" t="s">
        <v>1726</v>
      </c>
      <c r="E119" s="254">
        <v>0</v>
      </c>
      <c r="F119" s="254">
        <v>0</v>
      </c>
      <c r="G119" s="254">
        <v>56047407</v>
      </c>
      <c r="H119" s="254">
        <v>56047407</v>
      </c>
      <c r="I119" s="254">
        <v>0</v>
      </c>
      <c r="J119" s="254">
        <v>0</v>
      </c>
    </row>
    <row r="120" spans="1:10" x14ac:dyDescent="0.2">
      <c r="A120" s="253" t="s">
        <v>96</v>
      </c>
      <c r="B120" s="253" t="s">
        <v>769</v>
      </c>
      <c r="C120" s="253">
        <f t="shared" si="1"/>
        <v>1306110579</v>
      </c>
      <c r="D120" s="253" t="s">
        <v>770</v>
      </c>
      <c r="E120" s="254">
        <v>0</v>
      </c>
      <c r="F120" s="254">
        <v>0</v>
      </c>
      <c r="G120" s="254">
        <v>56047407</v>
      </c>
      <c r="H120" s="254">
        <v>56047407</v>
      </c>
      <c r="I120" s="254">
        <v>0</v>
      </c>
      <c r="J120" s="254">
        <v>0</v>
      </c>
    </row>
    <row r="121" spans="1:10" x14ac:dyDescent="0.2">
      <c r="A121" s="253" t="s">
        <v>97</v>
      </c>
      <c r="B121" s="253" t="s">
        <v>771</v>
      </c>
      <c r="C121" s="253">
        <f t="shared" si="1"/>
        <v>1306110580</v>
      </c>
      <c r="D121" s="253" t="s">
        <v>772</v>
      </c>
      <c r="E121" s="254">
        <v>0</v>
      </c>
      <c r="F121" s="254">
        <v>0</v>
      </c>
      <c r="G121" s="254">
        <v>56047407</v>
      </c>
      <c r="H121" s="254">
        <v>56047407</v>
      </c>
      <c r="I121" s="254">
        <v>0</v>
      </c>
      <c r="J121" s="254">
        <v>0</v>
      </c>
    </row>
    <row r="122" spans="1:10" x14ac:dyDescent="0.2">
      <c r="A122" s="253" t="s">
        <v>98</v>
      </c>
      <c r="B122" s="253" t="s">
        <v>773</v>
      </c>
      <c r="C122" s="253">
        <f t="shared" si="1"/>
        <v>1306110581</v>
      </c>
      <c r="D122" s="253" t="s">
        <v>774</v>
      </c>
      <c r="E122" s="254">
        <v>0</v>
      </c>
      <c r="F122" s="254">
        <v>0</v>
      </c>
      <c r="G122" s="254">
        <v>56047407</v>
      </c>
      <c r="H122" s="254">
        <v>56047407</v>
      </c>
      <c r="I122" s="254">
        <v>0</v>
      </c>
      <c r="J122" s="254">
        <v>0</v>
      </c>
    </row>
    <row r="123" spans="1:10" x14ac:dyDescent="0.2">
      <c r="A123" s="253" t="s">
        <v>103</v>
      </c>
      <c r="B123" s="253" t="s">
        <v>775</v>
      </c>
      <c r="C123" s="253">
        <f t="shared" si="1"/>
        <v>1306110585</v>
      </c>
      <c r="D123" s="253" t="s">
        <v>776</v>
      </c>
      <c r="E123" s="254">
        <v>0</v>
      </c>
      <c r="F123" s="254">
        <v>0</v>
      </c>
      <c r="G123" s="254">
        <v>120222375</v>
      </c>
      <c r="H123" s="254">
        <v>120222375</v>
      </c>
      <c r="I123" s="254">
        <v>0</v>
      </c>
      <c r="J123" s="254">
        <v>0</v>
      </c>
    </row>
    <row r="124" spans="1:10" x14ac:dyDescent="0.2">
      <c r="A124" s="253" t="s">
        <v>104</v>
      </c>
      <c r="B124" s="253" t="s">
        <v>777</v>
      </c>
      <c r="C124" s="253">
        <f t="shared" si="1"/>
        <v>1306110586</v>
      </c>
      <c r="D124" s="253" t="s">
        <v>778</v>
      </c>
      <c r="E124" s="254">
        <v>0</v>
      </c>
      <c r="F124" s="254">
        <v>0</v>
      </c>
      <c r="G124" s="254">
        <v>53172638</v>
      </c>
      <c r="H124" s="254">
        <v>53172638</v>
      </c>
      <c r="I124" s="254">
        <v>0</v>
      </c>
      <c r="J124" s="254">
        <v>0</v>
      </c>
    </row>
    <row r="125" spans="1:10" x14ac:dyDescent="0.2">
      <c r="A125" s="253" t="s">
        <v>106</v>
      </c>
      <c r="B125" s="253" t="s">
        <v>779</v>
      </c>
      <c r="C125" s="253">
        <f t="shared" si="1"/>
        <v>1306110587</v>
      </c>
      <c r="D125" s="253" t="s">
        <v>780</v>
      </c>
      <c r="E125" s="254">
        <v>0</v>
      </c>
      <c r="F125" s="254">
        <v>0</v>
      </c>
      <c r="G125" s="254">
        <v>100368514</v>
      </c>
      <c r="H125" s="254">
        <v>100368514</v>
      </c>
      <c r="I125" s="254">
        <v>0</v>
      </c>
      <c r="J125" s="254">
        <v>0</v>
      </c>
    </row>
    <row r="126" spans="1:10" x14ac:dyDescent="0.2">
      <c r="A126" s="253" t="s">
        <v>107</v>
      </c>
      <c r="B126" s="253" t="s">
        <v>781</v>
      </c>
      <c r="C126" s="253">
        <f t="shared" si="1"/>
        <v>1306110588</v>
      </c>
      <c r="D126" s="253" t="s">
        <v>782</v>
      </c>
      <c r="E126" s="254">
        <v>0</v>
      </c>
      <c r="F126" s="254">
        <v>0</v>
      </c>
      <c r="G126" s="254">
        <v>100368514</v>
      </c>
      <c r="H126" s="254">
        <v>100368514</v>
      </c>
      <c r="I126" s="254">
        <v>0</v>
      </c>
      <c r="J126" s="254">
        <v>0</v>
      </c>
    </row>
    <row r="127" spans="1:10" x14ac:dyDescent="0.2">
      <c r="A127" s="253" t="s">
        <v>108</v>
      </c>
      <c r="B127" s="253" t="s">
        <v>783</v>
      </c>
      <c r="C127" s="253">
        <f t="shared" si="1"/>
        <v>1306110589</v>
      </c>
      <c r="D127" s="253" t="s">
        <v>774</v>
      </c>
      <c r="E127" s="254">
        <v>0</v>
      </c>
      <c r="F127" s="254">
        <v>0</v>
      </c>
      <c r="G127" s="254">
        <v>100368514</v>
      </c>
      <c r="H127" s="254">
        <v>100368514</v>
      </c>
      <c r="I127" s="254">
        <v>0</v>
      </c>
      <c r="J127" s="254">
        <v>0</v>
      </c>
    </row>
    <row r="128" spans="1:10" x14ac:dyDescent="0.2">
      <c r="A128" s="253" t="s">
        <v>109</v>
      </c>
      <c r="B128" s="253" t="s">
        <v>784</v>
      </c>
      <c r="C128" s="253">
        <f t="shared" si="1"/>
        <v>1306110590</v>
      </c>
      <c r="D128" s="253" t="s">
        <v>785</v>
      </c>
      <c r="E128" s="254">
        <v>0</v>
      </c>
      <c r="F128" s="254">
        <v>0</v>
      </c>
      <c r="G128" s="254">
        <v>100368514</v>
      </c>
      <c r="H128" s="254">
        <v>100368514</v>
      </c>
      <c r="I128" s="254">
        <v>0</v>
      </c>
      <c r="J128" s="254">
        <v>0</v>
      </c>
    </row>
    <row r="129" spans="1:10" x14ac:dyDescent="0.2">
      <c r="A129" s="253" t="s">
        <v>110</v>
      </c>
      <c r="B129" s="253" t="s">
        <v>786</v>
      </c>
      <c r="C129" s="253">
        <f t="shared" si="1"/>
        <v>1306110591</v>
      </c>
      <c r="D129" s="253" t="s">
        <v>787</v>
      </c>
      <c r="E129" s="254">
        <v>0</v>
      </c>
      <c r="F129" s="254">
        <v>0</v>
      </c>
      <c r="G129" s="254">
        <v>100368514</v>
      </c>
      <c r="H129" s="254">
        <v>100368514</v>
      </c>
      <c r="I129" s="254">
        <v>0</v>
      </c>
      <c r="J129" s="254">
        <v>0</v>
      </c>
    </row>
    <row r="130" spans="1:10" x14ac:dyDescent="0.2">
      <c r="A130" s="253" t="s">
        <v>111</v>
      </c>
      <c r="B130" s="253" t="s">
        <v>788</v>
      </c>
      <c r="C130" s="253">
        <f t="shared" si="1"/>
        <v>1306110592</v>
      </c>
      <c r="D130" s="253" t="s">
        <v>789</v>
      </c>
      <c r="E130" s="254">
        <v>0</v>
      </c>
      <c r="F130" s="254">
        <v>0</v>
      </c>
      <c r="G130" s="254">
        <v>100368514</v>
      </c>
      <c r="H130" s="254">
        <v>100368514</v>
      </c>
      <c r="I130" s="254">
        <v>0</v>
      </c>
      <c r="J130" s="254">
        <v>0</v>
      </c>
    </row>
    <row r="131" spans="1:10" x14ac:dyDescent="0.2">
      <c r="A131" s="253" t="s">
        <v>112</v>
      </c>
      <c r="B131" s="253" t="s">
        <v>790</v>
      </c>
      <c r="C131" s="253">
        <f t="shared" si="1"/>
        <v>1306110593</v>
      </c>
      <c r="D131" s="253" t="s">
        <v>791</v>
      </c>
      <c r="E131" s="254">
        <v>0</v>
      </c>
      <c r="F131" s="254">
        <v>0</v>
      </c>
      <c r="G131" s="254">
        <v>53172638</v>
      </c>
      <c r="H131" s="254">
        <v>53172638</v>
      </c>
      <c r="I131" s="254">
        <v>0</v>
      </c>
      <c r="J131" s="254">
        <v>0</v>
      </c>
    </row>
    <row r="132" spans="1:10" x14ac:dyDescent="0.2">
      <c r="A132" s="253" t="s">
        <v>113</v>
      </c>
      <c r="B132" s="253" t="s">
        <v>792</v>
      </c>
      <c r="C132" s="253">
        <f t="shared" si="1"/>
        <v>1306110594</v>
      </c>
      <c r="D132" s="253" t="s">
        <v>793</v>
      </c>
      <c r="E132" s="254">
        <v>0</v>
      </c>
      <c r="F132" s="254">
        <v>0</v>
      </c>
      <c r="G132" s="254">
        <v>53172638</v>
      </c>
      <c r="H132" s="254">
        <v>53172638</v>
      </c>
      <c r="I132" s="254">
        <v>0</v>
      </c>
      <c r="J132" s="254">
        <v>0</v>
      </c>
    </row>
    <row r="133" spans="1:10" x14ac:dyDescent="0.2">
      <c r="A133" s="253" t="s">
        <v>116</v>
      </c>
      <c r="B133" s="253" t="s">
        <v>794</v>
      </c>
      <c r="C133" s="253">
        <f t="shared" si="1"/>
        <v>1306110597</v>
      </c>
      <c r="D133" s="253" t="s">
        <v>795</v>
      </c>
      <c r="E133" s="254">
        <v>0</v>
      </c>
      <c r="F133" s="254">
        <v>0</v>
      </c>
      <c r="G133" s="254">
        <v>53172638</v>
      </c>
      <c r="H133" s="254">
        <v>53172638</v>
      </c>
      <c r="I133" s="254">
        <v>0</v>
      </c>
      <c r="J133" s="254">
        <v>0</v>
      </c>
    </row>
    <row r="134" spans="1:10" x14ac:dyDescent="0.2">
      <c r="A134" s="253" t="s">
        <v>119</v>
      </c>
      <c r="B134" s="253" t="s">
        <v>796</v>
      </c>
      <c r="C134" s="253">
        <f t="shared" si="1"/>
        <v>1306110599</v>
      </c>
      <c r="D134" s="253" t="s">
        <v>797</v>
      </c>
      <c r="E134" s="254">
        <v>0</v>
      </c>
      <c r="F134" s="254">
        <v>0</v>
      </c>
      <c r="G134" s="254">
        <v>56047407</v>
      </c>
      <c r="H134" s="254">
        <v>56047407</v>
      </c>
      <c r="I134" s="254">
        <v>0</v>
      </c>
      <c r="J134" s="254">
        <v>0</v>
      </c>
    </row>
    <row r="135" spans="1:10" x14ac:dyDescent="0.2">
      <c r="A135" s="253" t="s">
        <v>120</v>
      </c>
      <c r="B135" s="253" t="s">
        <v>798</v>
      </c>
      <c r="C135" s="253">
        <f t="shared" si="1"/>
        <v>1306110600</v>
      </c>
      <c r="D135" s="253" t="s">
        <v>1727</v>
      </c>
      <c r="E135" s="254">
        <v>0</v>
      </c>
      <c r="F135" s="254">
        <v>0</v>
      </c>
      <c r="G135" s="254">
        <v>56047407</v>
      </c>
      <c r="H135" s="254">
        <v>56047407</v>
      </c>
      <c r="I135" s="254">
        <v>0</v>
      </c>
      <c r="J135" s="254">
        <v>0</v>
      </c>
    </row>
    <row r="136" spans="1:10" x14ac:dyDescent="0.2">
      <c r="A136" s="253" t="s">
        <v>121</v>
      </c>
      <c r="B136" s="253" t="s">
        <v>800</v>
      </c>
      <c r="C136" s="253">
        <f t="shared" si="1"/>
        <v>1306110601</v>
      </c>
      <c r="D136" s="253" t="s">
        <v>676</v>
      </c>
      <c r="E136" s="254">
        <v>0</v>
      </c>
      <c r="F136" s="254">
        <v>0</v>
      </c>
      <c r="G136" s="254">
        <v>56047407</v>
      </c>
      <c r="H136" s="254">
        <v>56047407</v>
      </c>
      <c r="I136" s="254">
        <v>0</v>
      </c>
      <c r="J136" s="254">
        <v>0</v>
      </c>
    </row>
    <row r="137" spans="1:10" x14ac:dyDescent="0.2">
      <c r="A137" s="253" t="s">
        <v>122</v>
      </c>
      <c r="B137" s="253" t="s">
        <v>801</v>
      </c>
      <c r="C137" s="253">
        <f t="shared" si="1"/>
        <v>1306110602</v>
      </c>
      <c r="D137" s="253" t="s">
        <v>802</v>
      </c>
      <c r="E137" s="254">
        <v>0</v>
      </c>
      <c r="F137" s="254">
        <v>0</v>
      </c>
      <c r="G137" s="254">
        <v>56747403</v>
      </c>
      <c r="H137" s="254">
        <v>56747403</v>
      </c>
      <c r="I137" s="254">
        <v>0</v>
      </c>
      <c r="J137" s="254">
        <v>0</v>
      </c>
    </row>
    <row r="138" spans="1:10" x14ac:dyDescent="0.2">
      <c r="A138" s="253" t="s">
        <v>124</v>
      </c>
      <c r="B138" s="253" t="s">
        <v>803</v>
      </c>
      <c r="C138" s="253">
        <f t="shared" si="1"/>
        <v>1306110604</v>
      </c>
      <c r="D138" s="253" t="s">
        <v>1728</v>
      </c>
      <c r="E138" s="254">
        <v>0</v>
      </c>
      <c r="F138" s="254">
        <v>0</v>
      </c>
      <c r="G138" s="254">
        <v>54073418</v>
      </c>
      <c r="H138" s="254">
        <v>54073418</v>
      </c>
      <c r="I138" s="254">
        <v>0</v>
      </c>
      <c r="J138" s="254">
        <v>0</v>
      </c>
    </row>
    <row r="139" spans="1:10" x14ac:dyDescent="0.2">
      <c r="A139" s="253" t="s">
        <v>126</v>
      </c>
      <c r="B139" s="253" t="s">
        <v>804</v>
      </c>
      <c r="C139" s="253">
        <f t="shared" si="1"/>
        <v>1306110606</v>
      </c>
      <c r="D139" s="253" t="s">
        <v>805</v>
      </c>
      <c r="E139" s="254">
        <v>0</v>
      </c>
      <c r="F139" s="254">
        <v>0</v>
      </c>
      <c r="G139" s="254">
        <v>56047407</v>
      </c>
      <c r="H139" s="254">
        <v>56047407</v>
      </c>
      <c r="I139" s="254">
        <v>0</v>
      </c>
      <c r="J139" s="254">
        <v>0</v>
      </c>
    </row>
    <row r="140" spans="1:10" x14ac:dyDescent="0.2">
      <c r="A140" s="253" t="s">
        <v>127</v>
      </c>
      <c r="B140" s="253" t="s">
        <v>806</v>
      </c>
      <c r="C140" s="253">
        <f t="shared" ref="C140:C203" si="2">VALUE(B140)</f>
        <v>1306110607</v>
      </c>
      <c r="D140" s="253" t="s">
        <v>1263</v>
      </c>
      <c r="E140" s="254">
        <v>0</v>
      </c>
      <c r="F140" s="254">
        <v>0</v>
      </c>
      <c r="G140" s="254">
        <v>120222375</v>
      </c>
      <c r="H140" s="254">
        <v>120222375</v>
      </c>
      <c r="I140" s="254">
        <v>0</v>
      </c>
      <c r="J140" s="254">
        <v>0</v>
      </c>
    </row>
    <row r="141" spans="1:10" x14ac:dyDescent="0.2">
      <c r="A141" s="253" t="s">
        <v>128</v>
      </c>
      <c r="B141" s="253" t="s">
        <v>808</v>
      </c>
      <c r="C141" s="253">
        <f t="shared" si="2"/>
        <v>1306110608</v>
      </c>
      <c r="D141" s="253" t="s">
        <v>809</v>
      </c>
      <c r="E141" s="254">
        <v>0</v>
      </c>
      <c r="F141" s="254">
        <v>0</v>
      </c>
      <c r="G141" s="254">
        <v>53172638</v>
      </c>
      <c r="H141" s="254">
        <v>56598749</v>
      </c>
      <c r="I141" s="254">
        <v>0</v>
      </c>
      <c r="J141" s="254">
        <v>3426111</v>
      </c>
    </row>
    <row r="142" spans="1:10" x14ac:dyDescent="0.2">
      <c r="A142" s="253" t="s">
        <v>130</v>
      </c>
      <c r="B142" s="253" t="s">
        <v>810</v>
      </c>
      <c r="C142" s="253">
        <f t="shared" si="2"/>
        <v>1306110609</v>
      </c>
      <c r="D142" s="253" t="s">
        <v>811</v>
      </c>
      <c r="E142" s="254">
        <v>0</v>
      </c>
      <c r="F142" s="254">
        <v>0</v>
      </c>
      <c r="G142" s="254">
        <v>100368514</v>
      </c>
      <c r="H142" s="254">
        <v>100368514</v>
      </c>
      <c r="I142" s="254">
        <v>0</v>
      </c>
      <c r="J142" s="254">
        <v>0</v>
      </c>
    </row>
    <row r="143" spans="1:10" x14ac:dyDescent="0.2">
      <c r="A143" s="253" t="s">
        <v>131</v>
      </c>
      <c r="B143" s="253" t="s">
        <v>812</v>
      </c>
      <c r="C143" s="253">
        <f t="shared" si="2"/>
        <v>1306110610</v>
      </c>
      <c r="D143" s="253" t="s">
        <v>813</v>
      </c>
      <c r="E143" s="254">
        <v>0</v>
      </c>
      <c r="F143" s="254">
        <v>0</v>
      </c>
      <c r="G143" s="254">
        <v>109342699</v>
      </c>
      <c r="H143" s="254">
        <v>109342699</v>
      </c>
      <c r="I143" s="254">
        <v>0</v>
      </c>
      <c r="J143" s="254">
        <v>0</v>
      </c>
    </row>
    <row r="144" spans="1:10" x14ac:dyDescent="0.2">
      <c r="A144" s="253" t="s">
        <v>132</v>
      </c>
      <c r="B144" s="253" t="s">
        <v>814</v>
      </c>
      <c r="C144" s="253">
        <f t="shared" si="2"/>
        <v>1306110611</v>
      </c>
      <c r="D144" s="253" t="s">
        <v>815</v>
      </c>
      <c r="E144" s="254">
        <v>0</v>
      </c>
      <c r="F144" s="254">
        <v>0</v>
      </c>
      <c r="G144" s="254">
        <v>100453981</v>
      </c>
      <c r="H144" s="254">
        <v>100453981</v>
      </c>
      <c r="I144" s="254">
        <v>0</v>
      </c>
      <c r="J144" s="254">
        <v>0</v>
      </c>
    </row>
    <row r="145" spans="1:10" x14ac:dyDescent="0.2">
      <c r="A145" s="253" t="s">
        <v>133</v>
      </c>
      <c r="B145" s="253" t="s">
        <v>816</v>
      </c>
      <c r="C145" s="253">
        <f t="shared" si="2"/>
        <v>1306110612</v>
      </c>
      <c r="D145" s="253" t="s">
        <v>817</v>
      </c>
      <c r="E145" s="254">
        <v>0</v>
      </c>
      <c r="F145" s="254">
        <v>0</v>
      </c>
      <c r="G145" s="254">
        <v>100368514</v>
      </c>
      <c r="H145" s="254">
        <v>100368514</v>
      </c>
      <c r="I145" s="254">
        <v>0</v>
      </c>
      <c r="J145" s="254">
        <v>0</v>
      </c>
    </row>
    <row r="146" spans="1:10" x14ac:dyDescent="0.2">
      <c r="A146" s="253" t="s">
        <v>134</v>
      </c>
      <c r="B146" s="253" t="s">
        <v>818</v>
      </c>
      <c r="C146" s="253">
        <f t="shared" si="2"/>
        <v>1306110613</v>
      </c>
      <c r="D146" s="253" t="s">
        <v>819</v>
      </c>
      <c r="E146" s="254">
        <v>0</v>
      </c>
      <c r="F146" s="254">
        <v>0</v>
      </c>
      <c r="G146" s="254">
        <v>100368514</v>
      </c>
      <c r="H146" s="254">
        <v>98213397</v>
      </c>
      <c r="I146" s="254">
        <v>2155117</v>
      </c>
      <c r="J146" s="254">
        <v>0</v>
      </c>
    </row>
    <row r="147" spans="1:10" x14ac:dyDescent="0.2">
      <c r="A147" s="253" t="s">
        <v>135</v>
      </c>
      <c r="B147" s="253" t="s">
        <v>820</v>
      </c>
      <c r="C147" s="253">
        <f t="shared" si="2"/>
        <v>1306110614</v>
      </c>
      <c r="D147" s="253" t="s">
        <v>1729</v>
      </c>
      <c r="E147" s="254">
        <v>0</v>
      </c>
      <c r="F147" s="254">
        <v>0</v>
      </c>
      <c r="G147" s="254">
        <v>100368514</v>
      </c>
      <c r="H147" s="254">
        <v>106835631</v>
      </c>
      <c r="I147" s="254">
        <v>0</v>
      </c>
      <c r="J147" s="254">
        <v>6467117</v>
      </c>
    </row>
    <row r="148" spans="1:10" x14ac:dyDescent="0.2">
      <c r="A148" s="253" t="s">
        <v>136</v>
      </c>
      <c r="B148" s="253" t="s">
        <v>822</v>
      </c>
      <c r="C148" s="253">
        <f t="shared" si="2"/>
        <v>1306110615</v>
      </c>
      <c r="D148" s="253" t="s">
        <v>823</v>
      </c>
      <c r="E148" s="254">
        <v>0</v>
      </c>
      <c r="F148" s="254">
        <v>0</v>
      </c>
      <c r="G148" s="254">
        <v>53172638</v>
      </c>
      <c r="H148" s="254">
        <v>53172638</v>
      </c>
      <c r="I148" s="254">
        <v>0</v>
      </c>
      <c r="J148" s="254">
        <v>0</v>
      </c>
    </row>
    <row r="149" spans="1:10" x14ac:dyDescent="0.2">
      <c r="A149" s="253" t="s">
        <v>137</v>
      </c>
      <c r="B149" s="253" t="s">
        <v>824</v>
      </c>
      <c r="C149" s="253">
        <f t="shared" si="2"/>
        <v>1306110616</v>
      </c>
      <c r="D149" s="253" t="s">
        <v>1730</v>
      </c>
      <c r="E149" s="254">
        <v>0</v>
      </c>
      <c r="F149" s="254">
        <v>0</v>
      </c>
      <c r="G149" s="254">
        <v>53172638</v>
      </c>
      <c r="H149" s="254">
        <v>53172638</v>
      </c>
      <c r="I149" s="254">
        <v>0</v>
      </c>
      <c r="J149" s="254">
        <v>0</v>
      </c>
    </row>
    <row r="150" spans="1:10" x14ac:dyDescent="0.2">
      <c r="A150" s="253" t="s">
        <v>138</v>
      </c>
      <c r="B150" s="253" t="s">
        <v>826</v>
      </c>
      <c r="C150" s="253">
        <f t="shared" si="2"/>
        <v>1306110617</v>
      </c>
      <c r="D150" s="253" t="s">
        <v>827</v>
      </c>
      <c r="E150" s="254">
        <v>0</v>
      </c>
      <c r="F150" s="254">
        <v>0</v>
      </c>
      <c r="G150" s="254">
        <v>53172638</v>
      </c>
      <c r="H150" s="254">
        <v>53172638</v>
      </c>
      <c r="I150" s="254">
        <v>0</v>
      </c>
      <c r="J150" s="254">
        <v>0</v>
      </c>
    </row>
    <row r="151" spans="1:10" x14ac:dyDescent="0.2">
      <c r="A151" s="253" t="s">
        <v>139</v>
      </c>
      <c r="B151" s="253" t="s">
        <v>828</v>
      </c>
      <c r="C151" s="253">
        <f t="shared" si="2"/>
        <v>1306110618</v>
      </c>
      <c r="D151" s="253" t="s">
        <v>829</v>
      </c>
      <c r="E151" s="254">
        <v>0</v>
      </c>
      <c r="F151" s="254">
        <v>0</v>
      </c>
      <c r="G151" s="254">
        <v>196382589</v>
      </c>
      <c r="H151" s="254">
        <v>196382589</v>
      </c>
      <c r="I151" s="254">
        <v>0</v>
      </c>
      <c r="J151" s="254">
        <v>0</v>
      </c>
    </row>
    <row r="152" spans="1:10" x14ac:dyDescent="0.2">
      <c r="A152" s="253" t="s">
        <v>141</v>
      </c>
      <c r="B152" s="253" t="s">
        <v>830</v>
      </c>
      <c r="C152" s="253">
        <f t="shared" si="2"/>
        <v>1306110620</v>
      </c>
      <c r="D152" s="253" t="s">
        <v>831</v>
      </c>
      <c r="E152" s="254">
        <v>0</v>
      </c>
      <c r="F152" s="254">
        <v>0</v>
      </c>
      <c r="G152" s="254">
        <v>53172638</v>
      </c>
      <c r="H152" s="254">
        <v>53172638</v>
      </c>
      <c r="I152" s="254">
        <v>0</v>
      </c>
      <c r="J152" s="254">
        <v>0</v>
      </c>
    </row>
    <row r="153" spans="1:10" x14ac:dyDescent="0.2">
      <c r="A153" s="253" t="s">
        <v>143</v>
      </c>
      <c r="B153" s="253" t="s">
        <v>832</v>
      </c>
      <c r="C153" s="253">
        <f t="shared" si="2"/>
        <v>1306110621</v>
      </c>
      <c r="D153" s="253" t="s">
        <v>1731</v>
      </c>
      <c r="E153" s="254">
        <v>0</v>
      </c>
      <c r="F153" s="254">
        <v>0</v>
      </c>
      <c r="G153" s="254">
        <v>56047407</v>
      </c>
      <c r="H153" s="254">
        <v>56047407</v>
      </c>
      <c r="I153" s="254">
        <v>0</v>
      </c>
      <c r="J153" s="254">
        <v>0</v>
      </c>
    </row>
    <row r="154" spans="1:10" x14ac:dyDescent="0.2">
      <c r="A154" s="253" t="s">
        <v>144</v>
      </c>
      <c r="B154" s="253" t="s">
        <v>833</v>
      </c>
      <c r="C154" s="253">
        <f t="shared" si="2"/>
        <v>1306110622</v>
      </c>
      <c r="D154" s="253" t="s">
        <v>834</v>
      </c>
      <c r="E154" s="254">
        <v>0</v>
      </c>
      <c r="F154" s="254">
        <v>0</v>
      </c>
      <c r="G154" s="254">
        <v>56047407</v>
      </c>
      <c r="H154" s="254">
        <v>56047407</v>
      </c>
      <c r="I154" s="254">
        <v>0</v>
      </c>
      <c r="J154" s="254">
        <v>0</v>
      </c>
    </row>
    <row r="155" spans="1:10" x14ac:dyDescent="0.2">
      <c r="A155" s="253" t="s">
        <v>145</v>
      </c>
      <c r="B155" s="253" t="s">
        <v>835</v>
      </c>
      <c r="C155" s="253">
        <f t="shared" si="2"/>
        <v>1306110623</v>
      </c>
      <c r="D155" s="253" t="s">
        <v>836</v>
      </c>
      <c r="E155" s="254">
        <v>0</v>
      </c>
      <c r="F155" s="254">
        <v>0</v>
      </c>
      <c r="G155" s="254">
        <v>56047407</v>
      </c>
      <c r="H155" s="254">
        <v>56047407</v>
      </c>
      <c r="I155" s="254">
        <v>0</v>
      </c>
      <c r="J155" s="254">
        <v>0</v>
      </c>
    </row>
    <row r="156" spans="1:10" x14ac:dyDescent="0.2">
      <c r="A156" s="253" t="s">
        <v>148</v>
      </c>
      <c r="B156" s="253" t="s">
        <v>837</v>
      </c>
      <c r="C156" s="253">
        <f t="shared" si="2"/>
        <v>1306110626</v>
      </c>
      <c r="D156" s="253" t="s">
        <v>838</v>
      </c>
      <c r="E156" s="254">
        <v>0</v>
      </c>
      <c r="F156" s="254">
        <v>0</v>
      </c>
      <c r="G156" s="254">
        <v>56047407</v>
      </c>
      <c r="H156" s="254">
        <v>56047407</v>
      </c>
      <c r="I156" s="254">
        <v>0</v>
      </c>
      <c r="J156" s="254">
        <v>0</v>
      </c>
    </row>
    <row r="157" spans="1:10" x14ac:dyDescent="0.2">
      <c r="A157" s="253" t="s">
        <v>155</v>
      </c>
      <c r="B157" s="253" t="s">
        <v>839</v>
      </c>
      <c r="C157" s="253">
        <f t="shared" si="2"/>
        <v>1306110631</v>
      </c>
      <c r="D157" s="253" t="s">
        <v>1732</v>
      </c>
      <c r="E157" s="254">
        <v>0</v>
      </c>
      <c r="F157" s="254">
        <v>0</v>
      </c>
      <c r="G157" s="254">
        <v>100368514</v>
      </c>
      <c r="H157" s="254">
        <v>100368514</v>
      </c>
      <c r="I157" s="254">
        <v>0</v>
      </c>
      <c r="J157" s="254">
        <v>0</v>
      </c>
    </row>
    <row r="158" spans="1:10" x14ac:dyDescent="0.2">
      <c r="A158" s="253" t="s">
        <v>157</v>
      </c>
      <c r="B158" s="253" t="s">
        <v>841</v>
      </c>
      <c r="C158" s="253">
        <f t="shared" si="2"/>
        <v>1306110633</v>
      </c>
      <c r="D158" s="253" t="s">
        <v>842</v>
      </c>
      <c r="E158" s="254">
        <v>0</v>
      </c>
      <c r="F158" s="254">
        <v>0</v>
      </c>
      <c r="G158" s="254">
        <v>100368514</v>
      </c>
      <c r="H158" s="254">
        <v>100368514</v>
      </c>
      <c r="I158" s="254">
        <v>0</v>
      </c>
      <c r="J158" s="254">
        <v>0</v>
      </c>
    </row>
    <row r="159" spans="1:10" x14ac:dyDescent="0.2">
      <c r="A159" s="253" t="s">
        <v>158</v>
      </c>
      <c r="B159" s="253" t="s">
        <v>843</v>
      </c>
      <c r="C159" s="253">
        <f t="shared" si="2"/>
        <v>1306110634</v>
      </c>
      <c r="D159" s="253" t="s">
        <v>844</v>
      </c>
      <c r="E159" s="254">
        <v>0</v>
      </c>
      <c r="F159" s="254">
        <v>0</v>
      </c>
      <c r="G159" s="254">
        <v>100368514</v>
      </c>
      <c r="H159" s="254">
        <v>100368514</v>
      </c>
      <c r="I159" s="254">
        <v>0</v>
      </c>
      <c r="J159" s="254">
        <v>0</v>
      </c>
    </row>
    <row r="160" spans="1:10" x14ac:dyDescent="0.2">
      <c r="A160" s="253" t="s">
        <v>159</v>
      </c>
      <c r="B160" s="253" t="s">
        <v>845</v>
      </c>
      <c r="C160" s="253">
        <f t="shared" si="2"/>
        <v>1306110635</v>
      </c>
      <c r="D160" s="253" t="s">
        <v>846</v>
      </c>
      <c r="E160" s="254">
        <v>0</v>
      </c>
      <c r="F160" s="254">
        <v>0</v>
      </c>
      <c r="G160" s="254">
        <v>100368514</v>
      </c>
      <c r="H160" s="254">
        <v>100368514</v>
      </c>
      <c r="I160" s="254">
        <v>0</v>
      </c>
      <c r="J160" s="254">
        <v>0</v>
      </c>
    </row>
    <row r="161" spans="1:10" x14ac:dyDescent="0.2">
      <c r="A161" s="253" t="s">
        <v>160</v>
      </c>
      <c r="B161" s="253" t="s">
        <v>847</v>
      </c>
      <c r="C161" s="253">
        <f t="shared" si="2"/>
        <v>1306110636</v>
      </c>
      <c r="D161" s="253" t="s">
        <v>848</v>
      </c>
      <c r="E161" s="254">
        <v>0</v>
      </c>
      <c r="F161" s="254">
        <v>0</v>
      </c>
      <c r="G161" s="254">
        <v>106835631</v>
      </c>
      <c r="H161" s="254">
        <v>106835631</v>
      </c>
      <c r="I161" s="254">
        <v>0</v>
      </c>
      <c r="J161" s="254">
        <v>0</v>
      </c>
    </row>
    <row r="162" spans="1:10" x14ac:dyDescent="0.2">
      <c r="A162" s="253" t="s">
        <v>161</v>
      </c>
      <c r="B162" s="253" t="s">
        <v>849</v>
      </c>
      <c r="C162" s="253">
        <f t="shared" si="2"/>
        <v>1306110637</v>
      </c>
      <c r="D162" s="253" t="s">
        <v>850</v>
      </c>
      <c r="E162" s="254">
        <v>0</v>
      </c>
      <c r="F162" s="254">
        <v>0</v>
      </c>
      <c r="G162" s="254">
        <v>100368514</v>
      </c>
      <c r="H162" s="254">
        <v>100368514</v>
      </c>
      <c r="I162" s="254">
        <v>0</v>
      </c>
      <c r="J162" s="254">
        <v>0</v>
      </c>
    </row>
    <row r="163" spans="1:10" x14ac:dyDescent="0.2">
      <c r="A163" s="253" t="s">
        <v>162</v>
      </c>
      <c r="B163" s="253" t="s">
        <v>851</v>
      </c>
      <c r="C163" s="253">
        <f t="shared" si="2"/>
        <v>1306110638</v>
      </c>
      <c r="D163" s="253" t="s">
        <v>1522</v>
      </c>
      <c r="E163" s="254">
        <v>0</v>
      </c>
      <c r="F163" s="254">
        <v>0</v>
      </c>
      <c r="G163" s="254">
        <v>100368514</v>
      </c>
      <c r="H163" s="254">
        <v>100368514</v>
      </c>
      <c r="I163" s="254">
        <v>0</v>
      </c>
      <c r="J163" s="254">
        <v>0</v>
      </c>
    </row>
    <row r="164" spans="1:10" x14ac:dyDescent="0.2">
      <c r="A164" s="253" t="s">
        <v>163</v>
      </c>
      <c r="B164" s="253" t="s">
        <v>852</v>
      </c>
      <c r="C164" s="253">
        <f t="shared" si="2"/>
        <v>1306110639</v>
      </c>
      <c r="D164" s="253" t="s">
        <v>1733</v>
      </c>
      <c r="E164" s="254">
        <v>0</v>
      </c>
      <c r="F164" s="254">
        <v>0</v>
      </c>
      <c r="G164" s="254">
        <v>100368514</v>
      </c>
      <c r="H164" s="254">
        <v>106835631</v>
      </c>
      <c r="I164" s="254">
        <v>0</v>
      </c>
      <c r="J164" s="254">
        <v>6467117</v>
      </c>
    </row>
    <row r="165" spans="1:10" x14ac:dyDescent="0.2">
      <c r="A165" s="253" t="s">
        <v>164</v>
      </c>
      <c r="B165" s="253" t="s">
        <v>854</v>
      </c>
      <c r="C165" s="253">
        <f t="shared" si="2"/>
        <v>1306110640</v>
      </c>
      <c r="D165" s="253" t="s">
        <v>735</v>
      </c>
      <c r="E165" s="254">
        <v>0</v>
      </c>
      <c r="F165" s="254">
        <v>0</v>
      </c>
      <c r="G165" s="254">
        <v>100368514</v>
      </c>
      <c r="H165" s="254">
        <v>98573674</v>
      </c>
      <c r="I165" s="254">
        <v>1794840</v>
      </c>
      <c r="J165" s="254">
        <v>0</v>
      </c>
    </row>
    <row r="166" spans="1:10" x14ac:dyDescent="0.2">
      <c r="A166" s="253" t="s">
        <v>165</v>
      </c>
      <c r="B166" s="253" t="s">
        <v>855</v>
      </c>
      <c r="C166" s="253">
        <f t="shared" si="2"/>
        <v>1306110641</v>
      </c>
      <c r="D166" s="253" t="s">
        <v>681</v>
      </c>
      <c r="E166" s="254">
        <v>0</v>
      </c>
      <c r="F166" s="254">
        <v>0</v>
      </c>
      <c r="G166" s="254">
        <v>100368514</v>
      </c>
      <c r="H166" s="254">
        <v>100368514</v>
      </c>
      <c r="I166" s="254">
        <v>0</v>
      </c>
      <c r="J166" s="254">
        <v>0</v>
      </c>
    </row>
    <row r="167" spans="1:10" x14ac:dyDescent="0.2">
      <c r="A167" s="253" t="s">
        <v>167</v>
      </c>
      <c r="B167" s="253" t="s">
        <v>856</v>
      </c>
      <c r="C167" s="253">
        <f t="shared" si="2"/>
        <v>1306110643</v>
      </c>
      <c r="D167" s="253" t="s">
        <v>857</v>
      </c>
      <c r="E167" s="254">
        <v>0</v>
      </c>
      <c r="F167" s="254">
        <v>0</v>
      </c>
      <c r="G167" s="254">
        <v>100368514</v>
      </c>
      <c r="H167" s="254">
        <v>100368514</v>
      </c>
      <c r="I167" s="254">
        <v>0</v>
      </c>
      <c r="J167" s="254">
        <v>0</v>
      </c>
    </row>
    <row r="168" spans="1:10" x14ac:dyDescent="0.2">
      <c r="A168" s="253" t="s">
        <v>169</v>
      </c>
      <c r="B168" s="253" t="s">
        <v>858</v>
      </c>
      <c r="C168" s="253">
        <f t="shared" si="2"/>
        <v>1306110645</v>
      </c>
      <c r="D168" s="253" t="s">
        <v>1734</v>
      </c>
      <c r="E168" s="254">
        <v>0</v>
      </c>
      <c r="F168" s="254">
        <v>0</v>
      </c>
      <c r="G168" s="254">
        <v>103969503</v>
      </c>
      <c r="H168" s="254">
        <v>103969503</v>
      </c>
      <c r="I168" s="254">
        <v>0</v>
      </c>
      <c r="J168" s="254">
        <v>0</v>
      </c>
    </row>
    <row r="169" spans="1:10" x14ac:dyDescent="0.2">
      <c r="A169" s="253" t="s">
        <v>170</v>
      </c>
      <c r="B169" s="253" t="s">
        <v>859</v>
      </c>
      <c r="C169" s="253">
        <f t="shared" si="2"/>
        <v>1306110646</v>
      </c>
      <c r="D169" s="253" t="s">
        <v>1735</v>
      </c>
      <c r="E169" s="254">
        <v>0</v>
      </c>
      <c r="F169" s="254">
        <v>0</v>
      </c>
      <c r="G169" s="254">
        <v>100368514</v>
      </c>
      <c r="H169" s="254">
        <v>100368514</v>
      </c>
      <c r="I169" s="254">
        <v>0</v>
      </c>
      <c r="J169" s="254">
        <v>0</v>
      </c>
    </row>
    <row r="170" spans="1:10" x14ac:dyDescent="0.2">
      <c r="A170" s="253" t="s">
        <v>172</v>
      </c>
      <c r="B170" s="253" t="s">
        <v>861</v>
      </c>
      <c r="C170" s="253">
        <f t="shared" si="2"/>
        <v>1306110648</v>
      </c>
      <c r="D170" s="253" t="s">
        <v>862</v>
      </c>
      <c r="E170" s="254">
        <v>0</v>
      </c>
      <c r="F170" s="254">
        <v>0</v>
      </c>
      <c r="G170" s="254">
        <v>100368514</v>
      </c>
      <c r="H170" s="254">
        <v>100368514</v>
      </c>
      <c r="I170" s="254">
        <v>0</v>
      </c>
      <c r="J170" s="254">
        <v>0</v>
      </c>
    </row>
    <row r="171" spans="1:10" x14ac:dyDescent="0.2">
      <c r="A171" s="253" t="s">
        <v>6</v>
      </c>
      <c r="B171" s="253" t="s">
        <v>863</v>
      </c>
      <c r="C171" s="253">
        <f t="shared" si="2"/>
        <v>1306110649</v>
      </c>
      <c r="D171" s="253" t="s">
        <v>546</v>
      </c>
      <c r="E171" s="254">
        <v>0</v>
      </c>
      <c r="F171" s="254">
        <v>0</v>
      </c>
      <c r="G171" s="254">
        <v>93941277</v>
      </c>
      <c r="H171" s="254">
        <v>93941277</v>
      </c>
      <c r="I171" s="254">
        <v>0</v>
      </c>
      <c r="J171" s="254">
        <v>0</v>
      </c>
    </row>
    <row r="172" spans="1:10" x14ac:dyDescent="0.2">
      <c r="A172" s="253" t="s">
        <v>7</v>
      </c>
      <c r="B172" s="253" t="s">
        <v>864</v>
      </c>
      <c r="C172" s="253">
        <f t="shared" si="2"/>
        <v>1306110650</v>
      </c>
      <c r="D172" s="253" t="s">
        <v>865</v>
      </c>
      <c r="E172" s="254">
        <v>0</v>
      </c>
      <c r="F172" s="254">
        <v>0</v>
      </c>
      <c r="G172" s="254">
        <v>95908396</v>
      </c>
      <c r="H172" s="254">
        <v>95908396</v>
      </c>
      <c r="I172" s="254">
        <v>0</v>
      </c>
      <c r="J172" s="254">
        <v>0</v>
      </c>
    </row>
    <row r="173" spans="1:10" x14ac:dyDescent="0.2">
      <c r="A173" s="253" t="s">
        <v>8</v>
      </c>
      <c r="B173" s="253" t="s">
        <v>866</v>
      </c>
      <c r="C173" s="253">
        <f t="shared" si="2"/>
        <v>1306110651</v>
      </c>
      <c r="D173" s="253" t="s">
        <v>867</v>
      </c>
      <c r="E173" s="254">
        <v>0</v>
      </c>
      <c r="F173" s="254">
        <v>0</v>
      </c>
      <c r="G173" s="254">
        <v>95908396</v>
      </c>
      <c r="H173" s="254">
        <v>95908396</v>
      </c>
      <c r="I173" s="254">
        <v>0</v>
      </c>
      <c r="J173" s="254">
        <v>0</v>
      </c>
    </row>
    <row r="174" spans="1:10" x14ac:dyDescent="0.2">
      <c r="A174" s="253" t="s">
        <v>10</v>
      </c>
      <c r="B174" s="253" t="s">
        <v>868</v>
      </c>
      <c r="C174" s="253">
        <f t="shared" si="2"/>
        <v>1306110653</v>
      </c>
      <c r="D174" s="253" t="s">
        <v>869</v>
      </c>
      <c r="E174" s="254">
        <v>0</v>
      </c>
      <c r="F174" s="254">
        <v>0</v>
      </c>
      <c r="G174" s="254">
        <v>95908396</v>
      </c>
      <c r="H174" s="254">
        <v>95908396</v>
      </c>
      <c r="I174" s="254">
        <v>0</v>
      </c>
      <c r="J174" s="254">
        <v>0</v>
      </c>
    </row>
    <row r="175" spans="1:10" x14ac:dyDescent="0.2">
      <c r="A175" s="253" t="s">
        <v>177</v>
      </c>
      <c r="B175" s="253" t="s">
        <v>870</v>
      </c>
      <c r="C175" s="253">
        <f t="shared" si="2"/>
        <v>1306110655</v>
      </c>
      <c r="D175" s="253" t="s">
        <v>1524</v>
      </c>
      <c r="E175" s="254">
        <v>0</v>
      </c>
      <c r="F175" s="254">
        <v>0</v>
      </c>
      <c r="G175" s="254">
        <v>100368514</v>
      </c>
      <c r="H175" s="254">
        <v>100368514</v>
      </c>
      <c r="I175" s="254">
        <v>0</v>
      </c>
      <c r="J175" s="254">
        <v>0</v>
      </c>
    </row>
    <row r="176" spans="1:10" x14ac:dyDescent="0.2">
      <c r="A176" s="253" t="s">
        <v>180</v>
      </c>
      <c r="B176" s="253" t="s">
        <v>871</v>
      </c>
      <c r="C176" s="253">
        <f t="shared" si="2"/>
        <v>1306110658</v>
      </c>
      <c r="D176" s="253" t="s">
        <v>872</v>
      </c>
      <c r="E176" s="254">
        <v>0</v>
      </c>
      <c r="F176" s="254">
        <v>0</v>
      </c>
      <c r="G176" s="254">
        <v>100368514</v>
      </c>
      <c r="H176" s="254">
        <v>96057397</v>
      </c>
      <c r="I176" s="254">
        <v>4311117</v>
      </c>
      <c r="J176" s="254">
        <v>0</v>
      </c>
    </row>
    <row r="177" spans="1:10" x14ac:dyDescent="0.2">
      <c r="A177" s="253" t="s">
        <v>181</v>
      </c>
      <c r="B177" s="253" t="s">
        <v>873</v>
      </c>
      <c r="C177" s="253">
        <f t="shared" si="2"/>
        <v>1306110659</v>
      </c>
      <c r="D177" s="253" t="s">
        <v>874</v>
      </c>
      <c r="E177" s="254">
        <v>0</v>
      </c>
      <c r="F177" s="254">
        <v>0</v>
      </c>
      <c r="G177" s="254">
        <v>53172638</v>
      </c>
      <c r="H177" s="254">
        <v>53172638</v>
      </c>
      <c r="I177" s="254">
        <v>0</v>
      </c>
      <c r="J177" s="254">
        <v>0</v>
      </c>
    </row>
    <row r="178" spans="1:10" x14ac:dyDescent="0.2">
      <c r="A178" s="253" t="s">
        <v>182</v>
      </c>
      <c r="B178" s="253" t="s">
        <v>875</v>
      </c>
      <c r="C178" s="253">
        <f t="shared" si="2"/>
        <v>1306110660</v>
      </c>
      <c r="D178" s="253" t="s">
        <v>876</v>
      </c>
      <c r="E178" s="254">
        <v>0</v>
      </c>
      <c r="F178" s="254">
        <v>0</v>
      </c>
      <c r="G178" s="254">
        <v>53172638</v>
      </c>
      <c r="H178" s="254">
        <v>53172638</v>
      </c>
      <c r="I178" s="254">
        <v>0</v>
      </c>
      <c r="J178" s="254">
        <v>0</v>
      </c>
    </row>
    <row r="179" spans="1:10" x14ac:dyDescent="0.2">
      <c r="A179" s="253" t="s">
        <v>184</v>
      </c>
      <c r="B179" s="253" t="s">
        <v>877</v>
      </c>
      <c r="C179" s="253">
        <f t="shared" si="2"/>
        <v>1306110661</v>
      </c>
      <c r="D179" s="253" t="s">
        <v>1525</v>
      </c>
      <c r="E179" s="254">
        <v>0</v>
      </c>
      <c r="F179" s="254">
        <v>0</v>
      </c>
      <c r="G179" s="254">
        <v>53172638</v>
      </c>
      <c r="H179" s="254">
        <v>53172638</v>
      </c>
      <c r="I179" s="254">
        <v>0</v>
      </c>
      <c r="J179" s="254">
        <v>0</v>
      </c>
    </row>
    <row r="180" spans="1:10" x14ac:dyDescent="0.2">
      <c r="A180" s="253" t="s">
        <v>185</v>
      </c>
      <c r="B180" s="253" t="s">
        <v>878</v>
      </c>
      <c r="C180" s="253">
        <f t="shared" si="2"/>
        <v>1306110662</v>
      </c>
      <c r="D180" s="253" t="s">
        <v>879</v>
      </c>
      <c r="E180" s="254">
        <v>0</v>
      </c>
      <c r="F180" s="254">
        <v>0</v>
      </c>
      <c r="G180" s="254">
        <v>53172638</v>
      </c>
      <c r="H180" s="254">
        <v>53172638</v>
      </c>
      <c r="I180" s="254">
        <v>0</v>
      </c>
      <c r="J180" s="254">
        <v>0</v>
      </c>
    </row>
    <row r="181" spans="1:10" x14ac:dyDescent="0.2">
      <c r="A181" s="253" t="s">
        <v>187</v>
      </c>
      <c r="B181" s="253" t="s">
        <v>880</v>
      </c>
      <c r="C181" s="253">
        <f t="shared" si="2"/>
        <v>1306110664</v>
      </c>
      <c r="D181" s="253" t="s">
        <v>881</v>
      </c>
      <c r="E181" s="254">
        <v>0</v>
      </c>
      <c r="F181" s="254">
        <v>0</v>
      </c>
      <c r="G181" s="254">
        <v>81243903</v>
      </c>
      <c r="H181" s="254">
        <v>81243903</v>
      </c>
      <c r="I181" s="254">
        <v>0</v>
      </c>
      <c r="J181" s="254">
        <v>0</v>
      </c>
    </row>
    <row r="182" spans="1:10" x14ac:dyDescent="0.2">
      <c r="A182" s="253" t="s">
        <v>188</v>
      </c>
      <c r="B182" s="253" t="s">
        <v>882</v>
      </c>
      <c r="C182" s="253">
        <f t="shared" si="2"/>
        <v>1306110665</v>
      </c>
      <c r="D182" s="253" t="s">
        <v>883</v>
      </c>
      <c r="E182" s="254">
        <v>0</v>
      </c>
      <c r="F182" s="254">
        <v>0</v>
      </c>
      <c r="G182" s="254">
        <v>135964906</v>
      </c>
      <c r="H182" s="254">
        <v>135964906</v>
      </c>
      <c r="I182" s="254">
        <v>0</v>
      </c>
      <c r="J182" s="254">
        <v>0</v>
      </c>
    </row>
    <row r="183" spans="1:10" x14ac:dyDescent="0.2">
      <c r="A183" s="253" t="s">
        <v>189</v>
      </c>
      <c r="B183" s="253" t="s">
        <v>884</v>
      </c>
      <c r="C183" s="253">
        <f t="shared" si="2"/>
        <v>1306110666</v>
      </c>
      <c r="D183" s="253" t="s">
        <v>1736</v>
      </c>
      <c r="E183" s="254">
        <v>0</v>
      </c>
      <c r="F183" s="254">
        <v>0</v>
      </c>
      <c r="G183" s="254">
        <v>56047410</v>
      </c>
      <c r="H183" s="254">
        <v>56047410</v>
      </c>
      <c r="I183" s="254">
        <v>0</v>
      </c>
      <c r="J183" s="254">
        <v>0</v>
      </c>
    </row>
    <row r="184" spans="1:10" x14ac:dyDescent="0.2">
      <c r="A184" s="253" t="s">
        <v>190</v>
      </c>
      <c r="B184" s="253" t="s">
        <v>886</v>
      </c>
      <c r="C184" s="253">
        <f t="shared" si="2"/>
        <v>1306110667</v>
      </c>
      <c r="D184" s="253" t="s">
        <v>1526</v>
      </c>
      <c r="E184" s="254">
        <v>0</v>
      </c>
      <c r="F184" s="254">
        <v>0</v>
      </c>
      <c r="G184" s="254">
        <v>56047407</v>
      </c>
      <c r="H184" s="254">
        <v>56047407</v>
      </c>
      <c r="I184" s="254">
        <v>0</v>
      </c>
      <c r="J184" s="254">
        <v>0</v>
      </c>
    </row>
    <row r="185" spans="1:10" x14ac:dyDescent="0.2">
      <c r="A185" s="253" t="s">
        <v>191</v>
      </c>
      <c r="B185" s="253" t="s">
        <v>887</v>
      </c>
      <c r="C185" s="253">
        <f t="shared" si="2"/>
        <v>1306110668</v>
      </c>
      <c r="D185" s="253" t="s">
        <v>1737</v>
      </c>
      <c r="E185" s="254">
        <v>0</v>
      </c>
      <c r="F185" s="254">
        <v>0</v>
      </c>
      <c r="G185" s="254">
        <v>134374266</v>
      </c>
      <c r="H185" s="254">
        <v>134374266</v>
      </c>
      <c r="I185" s="254">
        <v>0</v>
      </c>
      <c r="J185" s="254">
        <v>0</v>
      </c>
    </row>
    <row r="186" spans="1:10" x14ac:dyDescent="0.2">
      <c r="A186" s="253" t="s">
        <v>192</v>
      </c>
      <c r="B186" s="253" t="s">
        <v>888</v>
      </c>
      <c r="C186" s="253">
        <f t="shared" si="2"/>
        <v>1306110669</v>
      </c>
      <c r="D186" s="253" t="s">
        <v>1528</v>
      </c>
      <c r="E186" s="254">
        <v>0</v>
      </c>
      <c r="F186" s="254">
        <v>0</v>
      </c>
      <c r="G186" s="254">
        <v>81313086</v>
      </c>
      <c r="H186" s="254">
        <v>86547933</v>
      </c>
      <c r="I186" s="254">
        <v>0</v>
      </c>
      <c r="J186" s="254">
        <v>5234847</v>
      </c>
    </row>
    <row r="187" spans="1:10" x14ac:dyDescent="0.2">
      <c r="A187" s="253" t="s">
        <v>194</v>
      </c>
      <c r="B187" s="253" t="s">
        <v>889</v>
      </c>
      <c r="C187" s="253">
        <f t="shared" si="2"/>
        <v>1306110670</v>
      </c>
      <c r="D187" s="253" t="s">
        <v>890</v>
      </c>
      <c r="E187" s="254">
        <v>0</v>
      </c>
      <c r="F187" s="254">
        <v>0</v>
      </c>
      <c r="G187" s="254">
        <v>100368514</v>
      </c>
      <c r="H187" s="254">
        <v>100368514</v>
      </c>
      <c r="I187" s="254">
        <v>0</v>
      </c>
      <c r="J187" s="254">
        <v>0</v>
      </c>
    </row>
    <row r="188" spans="1:10" x14ac:dyDescent="0.2">
      <c r="A188" s="253" t="s">
        <v>196</v>
      </c>
      <c r="B188" s="253" t="s">
        <v>891</v>
      </c>
      <c r="C188" s="253">
        <f t="shared" si="2"/>
        <v>1306110672</v>
      </c>
      <c r="D188" s="253" t="s">
        <v>892</v>
      </c>
      <c r="E188" s="254">
        <v>0</v>
      </c>
      <c r="F188" s="254">
        <v>0</v>
      </c>
      <c r="G188" s="254">
        <v>109342705</v>
      </c>
      <c r="H188" s="254">
        <v>115809822</v>
      </c>
      <c r="I188" s="254">
        <v>0</v>
      </c>
      <c r="J188" s="254">
        <v>6467117</v>
      </c>
    </row>
    <row r="189" spans="1:10" x14ac:dyDescent="0.2">
      <c r="A189" s="253" t="s">
        <v>197</v>
      </c>
      <c r="B189" s="253" t="s">
        <v>893</v>
      </c>
      <c r="C189" s="253">
        <f t="shared" si="2"/>
        <v>1306110673</v>
      </c>
      <c r="D189" s="253" t="s">
        <v>894</v>
      </c>
      <c r="E189" s="254">
        <v>0</v>
      </c>
      <c r="F189" s="254">
        <v>0</v>
      </c>
      <c r="G189" s="254">
        <v>100368514</v>
      </c>
      <c r="H189" s="254">
        <v>100368514</v>
      </c>
      <c r="I189" s="254">
        <v>0</v>
      </c>
      <c r="J189" s="254">
        <v>0</v>
      </c>
    </row>
    <row r="190" spans="1:10" x14ac:dyDescent="0.2">
      <c r="A190" s="253" t="s">
        <v>198</v>
      </c>
      <c r="B190" s="253" t="s">
        <v>895</v>
      </c>
      <c r="C190" s="253">
        <f t="shared" si="2"/>
        <v>1306110674</v>
      </c>
      <c r="D190" s="253" t="s">
        <v>896</v>
      </c>
      <c r="E190" s="254">
        <v>0</v>
      </c>
      <c r="F190" s="254">
        <v>0</v>
      </c>
      <c r="G190" s="254">
        <v>53172638</v>
      </c>
      <c r="H190" s="254">
        <v>53172638</v>
      </c>
      <c r="I190" s="254">
        <v>0</v>
      </c>
      <c r="J190" s="254">
        <v>0</v>
      </c>
    </row>
    <row r="191" spans="1:10" x14ac:dyDescent="0.2">
      <c r="A191" s="253" t="s">
        <v>199</v>
      </c>
      <c r="B191" s="253" t="s">
        <v>897</v>
      </c>
      <c r="C191" s="253">
        <f t="shared" si="2"/>
        <v>1306110675</v>
      </c>
      <c r="D191" s="253" t="s">
        <v>898</v>
      </c>
      <c r="E191" s="254">
        <v>0</v>
      </c>
      <c r="F191" s="254">
        <v>0</v>
      </c>
      <c r="G191" s="254">
        <v>53172638</v>
      </c>
      <c r="H191" s="254">
        <v>53172638</v>
      </c>
      <c r="I191" s="254">
        <v>0</v>
      </c>
      <c r="J191" s="254">
        <v>0</v>
      </c>
    </row>
    <row r="192" spans="1:10" x14ac:dyDescent="0.2">
      <c r="A192" s="253" t="s">
        <v>201</v>
      </c>
      <c r="B192" s="253" t="s">
        <v>899</v>
      </c>
      <c r="C192" s="253">
        <f t="shared" si="2"/>
        <v>1306110676</v>
      </c>
      <c r="D192" s="253" t="s">
        <v>900</v>
      </c>
      <c r="E192" s="254">
        <v>0</v>
      </c>
      <c r="F192" s="254">
        <v>0</v>
      </c>
      <c r="G192" s="254">
        <v>55074356</v>
      </c>
      <c r="H192" s="254">
        <v>55074356</v>
      </c>
      <c r="I192" s="254">
        <v>0</v>
      </c>
      <c r="J192" s="254">
        <v>0</v>
      </c>
    </row>
    <row r="193" spans="1:10" x14ac:dyDescent="0.2">
      <c r="A193" s="253" t="s">
        <v>202</v>
      </c>
      <c r="B193" s="253" t="s">
        <v>901</v>
      </c>
      <c r="C193" s="253">
        <f t="shared" si="2"/>
        <v>1306110677</v>
      </c>
      <c r="D193" s="253" t="s">
        <v>902</v>
      </c>
      <c r="E193" s="254">
        <v>0</v>
      </c>
      <c r="F193" s="254">
        <v>0</v>
      </c>
      <c r="G193" s="254">
        <v>53172638</v>
      </c>
      <c r="H193" s="254">
        <v>53172638</v>
      </c>
      <c r="I193" s="254">
        <v>0</v>
      </c>
      <c r="J193" s="254">
        <v>0</v>
      </c>
    </row>
    <row r="194" spans="1:10" x14ac:dyDescent="0.2">
      <c r="A194" s="253" t="s">
        <v>203</v>
      </c>
      <c r="B194" s="253" t="s">
        <v>903</v>
      </c>
      <c r="C194" s="253">
        <f t="shared" si="2"/>
        <v>1306110678</v>
      </c>
      <c r="D194" s="253" t="s">
        <v>904</v>
      </c>
      <c r="E194" s="254">
        <v>0</v>
      </c>
      <c r="F194" s="254">
        <v>0</v>
      </c>
      <c r="G194" s="254">
        <v>53172638</v>
      </c>
      <c r="H194" s="254">
        <v>53172638</v>
      </c>
      <c r="I194" s="254">
        <v>0</v>
      </c>
      <c r="J194" s="254">
        <v>0</v>
      </c>
    </row>
    <row r="195" spans="1:10" x14ac:dyDescent="0.2">
      <c r="A195" s="253" t="s">
        <v>207</v>
      </c>
      <c r="B195" s="253" t="s">
        <v>905</v>
      </c>
      <c r="C195" s="253">
        <f t="shared" si="2"/>
        <v>1306110681</v>
      </c>
      <c r="D195" s="253" t="s">
        <v>906</v>
      </c>
      <c r="E195" s="254">
        <v>0</v>
      </c>
      <c r="F195" s="254">
        <v>0</v>
      </c>
      <c r="G195" s="254">
        <v>56047407</v>
      </c>
      <c r="H195" s="254">
        <v>56047407</v>
      </c>
      <c r="I195" s="254">
        <v>0</v>
      </c>
      <c r="J195" s="254">
        <v>0</v>
      </c>
    </row>
    <row r="196" spans="1:10" x14ac:dyDescent="0.2">
      <c r="A196" s="253" t="s">
        <v>208</v>
      </c>
      <c r="B196" s="253" t="s">
        <v>907</v>
      </c>
      <c r="C196" s="253">
        <f t="shared" si="2"/>
        <v>1306110682</v>
      </c>
      <c r="D196" s="253" t="s">
        <v>908</v>
      </c>
      <c r="E196" s="254">
        <v>0</v>
      </c>
      <c r="F196" s="254">
        <v>0</v>
      </c>
      <c r="G196" s="254">
        <v>55346138</v>
      </c>
      <c r="H196" s="254">
        <v>55346138</v>
      </c>
      <c r="I196" s="254">
        <v>0</v>
      </c>
      <c r="J196" s="254">
        <v>0</v>
      </c>
    </row>
    <row r="197" spans="1:10" x14ac:dyDescent="0.2">
      <c r="A197" s="253" t="s">
        <v>210</v>
      </c>
      <c r="B197" s="253" t="s">
        <v>909</v>
      </c>
      <c r="C197" s="253">
        <f t="shared" si="2"/>
        <v>1306110683</v>
      </c>
      <c r="D197" s="253" t="s">
        <v>910</v>
      </c>
      <c r="E197" s="254">
        <v>0</v>
      </c>
      <c r="F197" s="254">
        <v>0</v>
      </c>
      <c r="G197" s="254">
        <v>81243903</v>
      </c>
      <c r="H197" s="254">
        <v>81243903</v>
      </c>
      <c r="I197" s="254">
        <v>0</v>
      </c>
      <c r="J197" s="254">
        <v>0</v>
      </c>
    </row>
    <row r="198" spans="1:10" x14ac:dyDescent="0.2">
      <c r="A198" s="253" t="s">
        <v>213</v>
      </c>
      <c r="B198" s="253" t="s">
        <v>911</v>
      </c>
      <c r="C198" s="253">
        <f t="shared" si="2"/>
        <v>1306110685</v>
      </c>
      <c r="D198" s="253" t="s">
        <v>912</v>
      </c>
      <c r="E198" s="254">
        <v>0</v>
      </c>
      <c r="F198" s="254">
        <v>0</v>
      </c>
      <c r="G198" s="254">
        <v>100368514</v>
      </c>
      <c r="H198" s="254">
        <v>100368514</v>
      </c>
      <c r="I198" s="254">
        <v>0</v>
      </c>
      <c r="J198" s="254">
        <v>0</v>
      </c>
    </row>
    <row r="199" spans="1:10" x14ac:dyDescent="0.2">
      <c r="A199" s="253" t="s">
        <v>214</v>
      </c>
      <c r="B199" s="253" t="s">
        <v>913</v>
      </c>
      <c r="C199" s="253">
        <f t="shared" si="2"/>
        <v>1306110686</v>
      </c>
      <c r="D199" s="253" t="s">
        <v>914</v>
      </c>
      <c r="E199" s="254">
        <v>0</v>
      </c>
      <c r="F199" s="254">
        <v>0</v>
      </c>
      <c r="G199" s="254">
        <v>100368514</v>
      </c>
      <c r="H199" s="254">
        <v>100368514</v>
      </c>
      <c r="I199" s="254">
        <v>0</v>
      </c>
      <c r="J199" s="254">
        <v>0</v>
      </c>
    </row>
    <row r="200" spans="1:10" x14ac:dyDescent="0.2">
      <c r="A200" s="253" t="s">
        <v>215</v>
      </c>
      <c r="B200" s="253" t="s">
        <v>915</v>
      </c>
      <c r="C200" s="253">
        <f t="shared" si="2"/>
        <v>1306110687</v>
      </c>
      <c r="D200" s="253" t="s">
        <v>1738</v>
      </c>
      <c r="E200" s="254">
        <v>0</v>
      </c>
      <c r="F200" s="254">
        <v>0</v>
      </c>
      <c r="G200" s="254">
        <v>100368514</v>
      </c>
      <c r="H200" s="254">
        <v>100368514</v>
      </c>
      <c r="I200" s="254">
        <v>0</v>
      </c>
      <c r="J200" s="254">
        <v>0</v>
      </c>
    </row>
    <row r="201" spans="1:10" x14ac:dyDescent="0.2">
      <c r="A201" s="253" t="s">
        <v>216</v>
      </c>
      <c r="B201" s="253" t="s">
        <v>917</v>
      </c>
      <c r="C201" s="253">
        <f t="shared" si="2"/>
        <v>1306110688</v>
      </c>
      <c r="D201" s="253" t="s">
        <v>918</v>
      </c>
      <c r="E201" s="254">
        <v>0</v>
      </c>
      <c r="F201" s="254">
        <v>0</v>
      </c>
      <c r="G201" s="254">
        <v>53172638</v>
      </c>
      <c r="H201" s="254">
        <v>53172638</v>
      </c>
      <c r="I201" s="254">
        <v>0</v>
      </c>
      <c r="J201" s="254">
        <v>0</v>
      </c>
    </row>
    <row r="202" spans="1:10" x14ac:dyDescent="0.2">
      <c r="A202" s="253" t="s">
        <v>217</v>
      </c>
      <c r="B202" s="253" t="s">
        <v>919</v>
      </c>
      <c r="C202" s="253">
        <f t="shared" si="2"/>
        <v>1306110689</v>
      </c>
      <c r="D202" s="253" t="s">
        <v>920</v>
      </c>
      <c r="E202" s="254">
        <v>0</v>
      </c>
      <c r="F202" s="254">
        <v>0</v>
      </c>
      <c r="G202" s="254">
        <v>53172638</v>
      </c>
      <c r="H202" s="254">
        <v>53172638</v>
      </c>
      <c r="I202" s="254">
        <v>0</v>
      </c>
      <c r="J202" s="254">
        <v>0</v>
      </c>
    </row>
    <row r="203" spans="1:10" x14ac:dyDescent="0.2">
      <c r="A203" s="253" t="s">
        <v>219</v>
      </c>
      <c r="B203" s="253" t="s">
        <v>921</v>
      </c>
      <c r="C203" s="253">
        <f t="shared" si="2"/>
        <v>1306110690</v>
      </c>
      <c r="D203" s="253" t="s">
        <v>922</v>
      </c>
      <c r="E203" s="254">
        <v>0</v>
      </c>
      <c r="F203" s="254">
        <v>0</v>
      </c>
      <c r="G203" s="254">
        <v>53172638</v>
      </c>
      <c r="H203" s="254">
        <v>53172638</v>
      </c>
      <c r="I203" s="254">
        <v>0</v>
      </c>
      <c r="J203" s="254">
        <v>0</v>
      </c>
    </row>
    <row r="204" spans="1:10" x14ac:dyDescent="0.2">
      <c r="A204" s="253" t="s">
        <v>220</v>
      </c>
      <c r="B204" s="253" t="s">
        <v>923</v>
      </c>
      <c r="C204" s="253">
        <f t="shared" ref="C204:C267" si="3">VALUE(B204)</f>
        <v>1306110691</v>
      </c>
      <c r="D204" s="253" t="s">
        <v>924</v>
      </c>
      <c r="E204" s="254">
        <v>0</v>
      </c>
      <c r="F204" s="254">
        <v>0</v>
      </c>
      <c r="G204" s="254">
        <v>53172638</v>
      </c>
      <c r="H204" s="254">
        <v>53172638</v>
      </c>
      <c r="I204" s="254">
        <v>0</v>
      </c>
      <c r="J204" s="254">
        <v>0</v>
      </c>
    </row>
    <row r="205" spans="1:10" x14ac:dyDescent="0.2">
      <c r="A205" s="253" t="s">
        <v>221</v>
      </c>
      <c r="B205" s="253" t="s">
        <v>925</v>
      </c>
      <c r="C205" s="253">
        <f t="shared" si="3"/>
        <v>1306110692</v>
      </c>
      <c r="D205" s="253" t="s">
        <v>926</v>
      </c>
      <c r="E205" s="254">
        <v>0</v>
      </c>
      <c r="F205" s="254">
        <v>0</v>
      </c>
      <c r="G205" s="254">
        <v>53172638</v>
      </c>
      <c r="H205" s="254">
        <v>53172638</v>
      </c>
      <c r="I205" s="254">
        <v>0</v>
      </c>
      <c r="J205" s="254">
        <v>0</v>
      </c>
    </row>
    <row r="206" spans="1:10" x14ac:dyDescent="0.2">
      <c r="A206" s="253" t="s">
        <v>222</v>
      </c>
      <c r="B206" s="253" t="s">
        <v>927</v>
      </c>
      <c r="C206" s="253">
        <f t="shared" si="3"/>
        <v>1306110693</v>
      </c>
      <c r="D206" s="253" t="s">
        <v>924</v>
      </c>
      <c r="E206" s="254">
        <v>0</v>
      </c>
      <c r="F206" s="254">
        <v>0</v>
      </c>
      <c r="G206" s="254">
        <v>81243903</v>
      </c>
      <c r="H206" s="254">
        <v>81243903</v>
      </c>
      <c r="I206" s="254">
        <v>0</v>
      </c>
      <c r="J206" s="254">
        <v>0</v>
      </c>
    </row>
    <row r="207" spans="1:10" x14ac:dyDescent="0.2">
      <c r="A207" s="253" t="s">
        <v>224</v>
      </c>
      <c r="B207" s="253" t="s">
        <v>928</v>
      </c>
      <c r="C207" s="253">
        <f t="shared" si="3"/>
        <v>1306110694</v>
      </c>
      <c r="D207" s="253" t="s">
        <v>929</v>
      </c>
      <c r="E207" s="254">
        <v>0</v>
      </c>
      <c r="F207" s="254">
        <v>0</v>
      </c>
      <c r="G207" s="254">
        <v>56747403</v>
      </c>
      <c r="H207" s="254">
        <v>56747403</v>
      </c>
      <c r="I207" s="254">
        <v>0</v>
      </c>
      <c r="J207" s="254">
        <v>0</v>
      </c>
    </row>
    <row r="208" spans="1:10" x14ac:dyDescent="0.2">
      <c r="A208" s="253" t="s">
        <v>225</v>
      </c>
      <c r="B208" s="253" t="s">
        <v>930</v>
      </c>
      <c r="C208" s="253">
        <f t="shared" si="3"/>
        <v>1306110695</v>
      </c>
      <c r="D208" s="253" t="s">
        <v>1559</v>
      </c>
      <c r="E208" s="254">
        <v>0</v>
      </c>
      <c r="F208" s="254">
        <v>0</v>
      </c>
      <c r="G208" s="254">
        <v>56047407</v>
      </c>
      <c r="H208" s="254">
        <v>56047407</v>
      </c>
      <c r="I208" s="254">
        <v>0</v>
      </c>
      <c r="J208" s="254">
        <v>0</v>
      </c>
    </row>
    <row r="209" spans="1:10" x14ac:dyDescent="0.2">
      <c r="A209" s="253" t="s">
        <v>226</v>
      </c>
      <c r="B209" s="253" t="s">
        <v>931</v>
      </c>
      <c r="C209" s="253">
        <f t="shared" si="3"/>
        <v>1306110696</v>
      </c>
      <c r="D209" s="253" t="s">
        <v>932</v>
      </c>
      <c r="E209" s="254">
        <v>0</v>
      </c>
      <c r="F209" s="254">
        <v>0</v>
      </c>
      <c r="G209" s="254">
        <v>56047407</v>
      </c>
      <c r="H209" s="254">
        <v>56047407</v>
      </c>
      <c r="I209" s="254">
        <v>0</v>
      </c>
      <c r="J209" s="254">
        <v>0</v>
      </c>
    </row>
    <row r="210" spans="1:10" x14ac:dyDescent="0.2">
      <c r="A210" s="253" t="s">
        <v>228</v>
      </c>
      <c r="B210" s="253" t="s">
        <v>933</v>
      </c>
      <c r="C210" s="253">
        <f t="shared" si="3"/>
        <v>1306110697</v>
      </c>
      <c r="D210" s="253" t="s">
        <v>823</v>
      </c>
      <c r="E210" s="254">
        <v>0</v>
      </c>
      <c r="F210" s="254">
        <v>0</v>
      </c>
      <c r="G210" s="254">
        <v>81243903</v>
      </c>
      <c r="H210" s="254">
        <v>81243903</v>
      </c>
      <c r="I210" s="254">
        <v>0</v>
      </c>
      <c r="J210" s="254">
        <v>0</v>
      </c>
    </row>
    <row r="211" spans="1:10" x14ac:dyDescent="0.2">
      <c r="A211" s="253" t="s">
        <v>229</v>
      </c>
      <c r="B211" s="253" t="s">
        <v>934</v>
      </c>
      <c r="C211" s="253">
        <f t="shared" si="3"/>
        <v>1306110698</v>
      </c>
      <c r="D211" s="253" t="s">
        <v>1529</v>
      </c>
      <c r="E211" s="254">
        <v>0</v>
      </c>
      <c r="F211" s="254">
        <v>0</v>
      </c>
      <c r="G211" s="254">
        <v>148187949</v>
      </c>
      <c r="H211" s="254">
        <v>148187949</v>
      </c>
      <c r="I211" s="254">
        <v>0</v>
      </c>
      <c r="J211" s="254">
        <v>0</v>
      </c>
    </row>
    <row r="212" spans="1:10" x14ac:dyDescent="0.2">
      <c r="A212" s="253" t="s">
        <v>230</v>
      </c>
      <c r="B212" s="253" t="s">
        <v>935</v>
      </c>
      <c r="C212" s="253">
        <f t="shared" si="3"/>
        <v>1306110699</v>
      </c>
      <c r="D212" s="253" t="s">
        <v>936</v>
      </c>
      <c r="E212" s="254">
        <v>0</v>
      </c>
      <c r="F212" s="254">
        <v>0</v>
      </c>
      <c r="G212" s="254">
        <v>100368513</v>
      </c>
      <c r="H212" s="254">
        <v>100368513</v>
      </c>
      <c r="I212" s="254">
        <v>0</v>
      </c>
      <c r="J212" s="254">
        <v>0</v>
      </c>
    </row>
    <row r="213" spans="1:10" x14ac:dyDescent="0.2">
      <c r="A213" s="253" t="s">
        <v>231</v>
      </c>
      <c r="B213" s="253" t="s">
        <v>937</v>
      </c>
      <c r="C213" s="253">
        <f t="shared" si="3"/>
        <v>1306110700</v>
      </c>
      <c r="D213" s="253" t="s">
        <v>1739</v>
      </c>
      <c r="E213" s="254">
        <v>0</v>
      </c>
      <c r="F213" s="254">
        <v>0</v>
      </c>
      <c r="G213" s="254">
        <v>100368514</v>
      </c>
      <c r="H213" s="254">
        <v>100368514</v>
      </c>
      <c r="I213" s="254">
        <v>0</v>
      </c>
      <c r="J213" s="254">
        <v>0</v>
      </c>
    </row>
    <row r="214" spans="1:10" x14ac:dyDescent="0.2">
      <c r="A214" s="253" t="s">
        <v>232</v>
      </c>
      <c r="B214" s="253" t="s">
        <v>939</v>
      </c>
      <c r="C214" s="253">
        <f t="shared" si="3"/>
        <v>1306110701</v>
      </c>
      <c r="D214" s="253" t="s">
        <v>940</v>
      </c>
      <c r="E214" s="254">
        <v>0</v>
      </c>
      <c r="F214" s="254">
        <v>0</v>
      </c>
      <c r="G214" s="254">
        <v>100368514</v>
      </c>
      <c r="H214" s="254">
        <v>96057103</v>
      </c>
      <c r="I214" s="254">
        <v>4311411</v>
      </c>
      <c r="J214" s="254">
        <v>0</v>
      </c>
    </row>
    <row r="215" spans="1:10" x14ac:dyDescent="0.2">
      <c r="A215" s="253" t="s">
        <v>233</v>
      </c>
      <c r="B215" s="253" t="s">
        <v>941</v>
      </c>
      <c r="C215" s="253">
        <f t="shared" si="3"/>
        <v>1306110702</v>
      </c>
      <c r="D215" s="253" t="s">
        <v>942</v>
      </c>
      <c r="E215" s="254">
        <v>0</v>
      </c>
      <c r="F215" s="254">
        <v>0</v>
      </c>
      <c r="G215" s="254">
        <v>99112697</v>
      </c>
      <c r="H215" s="254">
        <v>99112697</v>
      </c>
      <c r="I215" s="254">
        <v>0</v>
      </c>
      <c r="J215" s="254">
        <v>0</v>
      </c>
    </row>
    <row r="216" spans="1:10" x14ac:dyDescent="0.2">
      <c r="A216" s="253" t="s">
        <v>234</v>
      </c>
      <c r="B216" s="253" t="s">
        <v>943</v>
      </c>
      <c r="C216" s="253">
        <f t="shared" si="3"/>
        <v>1306110703</v>
      </c>
      <c r="D216" s="253" t="s">
        <v>944</v>
      </c>
      <c r="E216" s="254">
        <v>0</v>
      </c>
      <c r="F216" s="254">
        <v>0</v>
      </c>
      <c r="G216" s="254">
        <v>53172638</v>
      </c>
      <c r="H216" s="254">
        <v>53172638</v>
      </c>
      <c r="I216" s="254">
        <v>0</v>
      </c>
      <c r="J216" s="254">
        <v>0</v>
      </c>
    </row>
    <row r="217" spans="1:10" x14ac:dyDescent="0.2">
      <c r="A217" s="253" t="s">
        <v>235</v>
      </c>
      <c r="B217" s="253" t="s">
        <v>945</v>
      </c>
      <c r="C217" s="253">
        <f t="shared" si="3"/>
        <v>1306110704</v>
      </c>
      <c r="D217" s="253" t="s">
        <v>946</v>
      </c>
      <c r="E217" s="254">
        <v>0</v>
      </c>
      <c r="F217" s="254">
        <v>0</v>
      </c>
      <c r="G217" s="254">
        <v>53172638</v>
      </c>
      <c r="H217" s="254">
        <v>53172638</v>
      </c>
      <c r="I217" s="254">
        <v>0</v>
      </c>
      <c r="J217" s="254">
        <v>0</v>
      </c>
    </row>
    <row r="218" spans="1:10" x14ac:dyDescent="0.2">
      <c r="A218" s="253" t="s">
        <v>238</v>
      </c>
      <c r="B218" s="253" t="s">
        <v>947</v>
      </c>
      <c r="C218" s="253">
        <f t="shared" si="3"/>
        <v>1306110706</v>
      </c>
      <c r="D218" s="253" t="s">
        <v>948</v>
      </c>
      <c r="E218" s="254">
        <v>0</v>
      </c>
      <c r="F218" s="254">
        <v>0</v>
      </c>
      <c r="G218" s="254">
        <v>53172638</v>
      </c>
      <c r="H218" s="254">
        <v>53172638</v>
      </c>
      <c r="I218" s="254">
        <v>0</v>
      </c>
      <c r="J218" s="254">
        <v>0</v>
      </c>
    </row>
    <row r="219" spans="1:10" x14ac:dyDescent="0.2">
      <c r="A219" s="253" t="s">
        <v>239</v>
      </c>
      <c r="B219" s="253" t="s">
        <v>949</v>
      </c>
      <c r="C219" s="253">
        <f t="shared" si="3"/>
        <v>1306110707</v>
      </c>
      <c r="D219" s="253" t="s">
        <v>950</v>
      </c>
      <c r="E219" s="254">
        <v>0</v>
      </c>
      <c r="F219" s="254">
        <v>0</v>
      </c>
      <c r="G219" s="254">
        <v>53172638</v>
      </c>
      <c r="H219" s="254">
        <v>53172638</v>
      </c>
      <c r="I219" s="254">
        <v>0</v>
      </c>
      <c r="J219" s="254">
        <v>0</v>
      </c>
    </row>
    <row r="220" spans="1:10" x14ac:dyDescent="0.2">
      <c r="A220" s="253" t="s">
        <v>240</v>
      </c>
      <c r="B220" s="253" t="s">
        <v>951</v>
      </c>
      <c r="C220" s="253">
        <f t="shared" si="3"/>
        <v>1306110708</v>
      </c>
      <c r="D220" s="253" t="s">
        <v>1740</v>
      </c>
      <c r="E220" s="254">
        <v>0</v>
      </c>
      <c r="F220" s="254">
        <v>0</v>
      </c>
      <c r="G220" s="254">
        <v>81243903</v>
      </c>
      <c r="H220" s="254">
        <v>81243903</v>
      </c>
      <c r="I220" s="254">
        <v>0</v>
      </c>
      <c r="J220" s="254">
        <v>0</v>
      </c>
    </row>
    <row r="221" spans="1:10" x14ac:dyDescent="0.2">
      <c r="A221" s="253" t="s">
        <v>242</v>
      </c>
      <c r="B221" s="253" t="s">
        <v>953</v>
      </c>
      <c r="C221" s="253">
        <f t="shared" si="3"/>
        <v>1306110709</v>
      </c>
      <c r="D221" s="253" t="s">
        <v>954</v>
      </c>
      <c r="E221" s="254">
        <v>0</v>
      </c>
      <c r="F221" s="254">
        <v>0</v>
      </c>
      <c r="G221" s="254">
        <v>56047407</v>
      </c>
      <c r="H221" s="254">
        <v>56047407</v>
      </c>
      <c r="I221" s="254">
        <v>0</v>
      </c>
      <c r="J221" s="254">
        <v>0</v>
      </c>
    </row>
    <row r="222" spans="1:10" x14ac:dyDescent="0.2">
      <c r="A222" s="253" t="s">
        <v>243</v>
      </c>
      <c r="B222" s="253" t="s">
        <v>955</v>
      </c>
      <c r="C222" s="253">
        <f t="shared" si="3"/>
        <v>1306110710</v>
      </c>
      <c r="D222" s="253" t="s">
        <v>956</v>
      </c>
      <c r="E222" s="254">
        <v>0</v>
      </c>
      <c r="F222" s="254">
        <v>0</v>
      </c>
      <c r="G222" s="254">
        <v>56047407</v>
      </c>
      <c r="H222" s="254">
        <v>56047407</v>
      </c>
      <c r="I222" s="254">
        <v>0</v>
      </c>
      <c r="J222" s="254">
        <v>0</v>
      </c>
    </row>
    <row r="223" spans="1:10" x14ac:dyDescent="0.2">
      <c r="A223" s="253" t="s">
        <v>246</v>
      </c>
      <c r="B223" s="253" t="s">
        <v>957</v>
      </c>
      <c r="C223" s="253">
        <f t="shared" si="3"/>
        <v>1306110712</v>
      </c>
      <c r="D223" s="253" t="s">
        <v>958</v>
      </c>
      <c r="E223" s="254">
        <v>0</v>
      </c>
      <c r="F223" s="254">
        <v>0</v>
      </c>
      <c r="G223" s="254">
        <v>81243903</v>
      </c>
      <c r="H223" s="254">
        <v>81243903</v>
      </c>
      <c r="I223" s="254">
        <v>0</v>
      </c>
      <c r="J223" s="254">
        <v>0</v>
      </c>
    </row>
    <row r="224" spans="1:10" x14ac:dyDescent="0.2">
      <c r="A224" s="253" t="s">
        <v>247</v>
      </c>
      <c r="B224" s="253" t="s">
        <v>959</v>
      </c>
      <c r="C224" s="253">
        <f t="shared" si="3"/>
        <v>1306110713</v>
      </c>
      <c r="D224" s="253" t="s">
        <v>1741</v>
      </c>
      <c r="E224" s="254">
        <v>0</v>
      </c>
      <c r="F224" s="254">
        <v>0</v>
      </c>
      <c r="G224" s="254">
        <v>148187949</v>
      </c>
      <c r="H224" s="254">
        <v>148187949</v>
      </c>
      <c r="I224" s="254">
        <v>0</v>
      </c>
      <c r="J224" s="254">
        <v>0</v>
      </c>
    </row>
    <row r="225" spans="1:10" x14ac:dyDescent="0.2">
      <c r="A225" s="253" t="s">
        <v>248</v>
      </c>
      <c r="B225" s="253" t="s">
        <v>961</v>
      </c>
      <c r="C225" s="253">
        <f t="shared" si="3"/>
        <v>1306110714</v>
      </c>
      <c r="D225" s="253" t="s">
        <v>962</v>
      </c>
      <c r="E225" s="254">
        <v>0</v>
      </c>
      <c r="F225" s="254">
        <v>0</v>
      </c>
      <c r="G225" s="254">
        <v>100368514</v>
      </c>
      <c r="H225" s="254">
        <v>100368514</v>
      </c>
      <c r="I225" s="254">
        <v>0</v>
      </c>
      <c r="J225" s="254">
        <v>0</v>
      </c>
    </row>
    <row r="226" spans="1:10" x14ac:dyDescent="0.2">
      <c r="A226" s="253" t="s">
        <v>249</v>
      </c>
      <c r="B226" s="253" t="s">
        <v>963</v>
      </c>
      <c r="C226" s="253">
        <f t="shared" si="3"/>
        <v>1306110715</v>
      </c>
      <c r="D226" s="253" t="s">
        <v>1742</v>
      </c>
      <c r="E226" s="254">
        <v>0</v>
      </c>
      <c r="F226" s="254">
        <v>0</v>
      </c>
      <c r="G226" s="254">
        <v>100368514</v>
      </c>
      <c r="H226" s="254">
        <v>100368514</v>
      </c>
      <c r="I226" s="254">
        <v>0</v>
      </c>
      <c r="J226" s="254">
        <v>0</v>
      </c>
    </row>
    <row r="227" spans="1:10" x14ac:dyDescent="0.2">
      <c r="A227" s="253" t="s">
        <v>250</v>
      </c>
      <c r="B227" s="253" t="s">
        <v>965</v>
      </c>
      <c r="C227" s="253">
        <f t="shared" si="3"/>
        <v>1306110716</v>
      </c>
      <c r="D227" s="253" t="s">
        <v>966</v>
      </c>
      <c r="E227" s="254">
        <v>0</v>
      </c>
      <c r="F227" s="254">
        <v>0</v>
      </c>
      <c r="G227" s="254">
        <v>100368514</v>
      </c>
      <c r="H227" s="254">
        <v>100368514</v>
      </c>
      <c r="I227" s="254">
        <v>0</v>
      </c>
      <c r="J227" s="254">
        <v>0</v>
      </c>
    </row>
    <row r="228" spans="1:10" x14ac:dyDescent="0.2">
      <c r="A228" s="253" t="s">
        <v>251</v>
      </c>
      <c r="B228" s="253" t="s">
        <v>967</v>
      </c>
      <c r="C228" s="253">
        <f t="shared" si="3"/>
        <v>1306110717</v>
      </c>
      <c r="D228" s="253" t="s">
        <v>968</v>
      </c>
      <c r="E228" s="254">
        <v>0</v>
      </c>
      <c r="F228" s="254">
        <v>0</v>
      </c>
      <c r="G228" s="254">
        <v>100368514</v>
      </c>
      <c r="H228" s="254">
        <v>100368514</v>
      </c>
      <c r="I228" s="254">
        <v>0</v>
      </c>
      <c r="J228" s="254">
        <v>0</v>
      </c>
    </row>
    <row r="229" spans="1:10" x14ac:dyDescent="0.2">
      <c r="A229" s="253" t="s">
        <v>252</v>
      </c>
      <c r="B229" s="253" t="s">
        <v>969</v>
      </c>
      <c r="C229" s="253">
        <f t="shared" si="3"/>
        <v>1306110718</v>
      </c>
      <c r="D229" s="253" t="s">
        <v>970</v>
      </c>
      <c r="E229" s="254">
        <v>0</v>
      </c>
      <c r="F229" s="254">
        <v>0</v>
      </c>
      <c r="G229" s="254">
        <v>53172638</v>
      </c>
      <c r="H229" s="254">
        <v>53172638</v>
      </c>
      <c r="I229" s="254">
        <v>0</v>
      </c>
      <c r="J229" s="254">
        <v>0</v>
      </c>
    </row>
    <row r="230" spans="1:10" x14ac:dyDescent="0.2">
      <c r="A230" s="253" t="s">
        <v>253</v>
      </c>
      <c r="B230" s="253" t="s">
        <v>971</v>
      </c>
      <c r="C230" s="253">
        <f t="shared" si="3"/>
        <v>1306110719</v>
      </c>
      <c r="D230" s="253" t="s">
        <v>972</v>
      </c>
      <c r="E230" s="254">
        <v>0</v>
      </c>
      <c r="F230" s="254">
        <v>0</v>
      </c>
      <c r="G230" s="254">
        <v>53172638</v>
      </c>
      <c r="H230" s="254">
        <v>53172638</v>
      </c>
      <c r="I230" s="254">
        <v>0</v>
      </c>
      <c r="J230" s="254">
        <v>0</v>
      </c>
    </row>
    <row r="231" spans="1:10" x14ac:dyDescent="0.2">
      <c r="A231" s="253" t="s">
        <v>257</v>
      </c>
      <c r="B231" s="253" t="s">
        <v>973</v>
      </c>
      <c r="C231" s="253">
        <f t="shared" si="3"/>
        <v>1306110722</v>
      </c>
      <c r="D231" s="253" t="s">
        <v>1743</v>
      </c>
      <c r="E231" s="254">
        <v>0</v>
      </c>
      <c r="F231" s="254">
        <v>0</v>
      </c>
      <c r="G231" s="254">
        <v>53172638</v>
      </c>
      <c r="H231" s="254">
        <v>53172638</v>
      </c>
      <c r="I231" s="254">
        <v>0</v>
      </c>
      <c r="J231" s="254">
        <v>0</v>
      </c>
    </row>
    <row r="232" spans="1:10" x14ac:dyDescent="0.2">
      <c r="A232" s="253" t="s">
        <v>260</v>
      </c>
      <c r="B232" s="253" t="s">
        <v>975</v>
      </c>
      <c r="C232" s="253">
        <f t="shared" si="3"/>
        <v>1306110724</v>
      </c>
      <c r="D232" s="253" t="s">
        <v>728</v>
      </c>
      <c r="E232" s="254">
        <v>0</v>
      </c>
      <c r="F232" s="254">
        <v>0</v>
      </c>
      <c r="G232" s="254">
        <v>56047407</v>
      </c>
      <c r="H232" s="254">
        <v>56047407</v>
      </c>
      <c r="I232" s="254">
        <v>0</v>
      </c>
      <c r="J232" s="254">
        <v>0</v>
      </c>
    </row>
    <row r="233" spans="1:10" x14ac:dyDescent="0.2">
      <c r="A233" s="253" t="s">
        <v>261</v>
      </c>
      <c r="B233" s="253" t="s">
        <v>976</v>
      </c>
      <c r="C233" s="253">
        <f t="shared" si="3"/>
        <v>1306110725</v>
      </c>
      <c r="D233" s="253" t="s">
        <v>1744</v>
      </c>
      <c r="E233" s="254">
        <v>0</v>
      </c>
      <c r="F233" s="254">
        <v>0</v>
      </c>
      <c r="G233" s="254">
        <v>56047407</v>
      </c>
      <c r="H233" s="254">
        <v>56047407</v>
      </c>
      <c r="I233" s="254">
        <v>0</v>
      </c>
      <c r="J233" s="254">
        <v>0</v>
      </c>
    </row>
    <row r="234" spans="1:10" x14ac:dyDescent="0.2">
      <c r="A234" s="253" t="s">
        <v>263</v>
      </c>
      <c r="B234" s="253" t="s">
        <v>978</v>
      </c>
      <c r="C234" s="253">
        <f t="shared" si="3"/>
        <v>1306110727</v>
      </c>
      <c r="D234" s="253" t="s">
        <v>1745</v>
      </c>
      <c r="E234" s="254">
        <v>0</v>
      </c>
      <c r="F234" s="254">
        <v>0</v>
      </c>
      <c r="G234" s="254">
        <v>134374266</v>
      </c>
      <c r="H234" s="254">
        <v>134374266</v>
      </c>
      <c r="I234" s="254">
        <v>0</v>
      </c>
      <c r="J234" s="254">
        <v>0</v>
      </c>
    </row>
    <row r="235" spans="1:10" x14ac:dyDescent="0.2">
      <c r="A235" s="253" t="s">
        <v>264</v>
      </c>
      <c r="B235" s="253" t="s">
        <v>980</v>
      </c>
      <c r="C235" s="253">
        <f t="shared" si="3"/>
        <v>1306110728</v>
      </c>
      <c r="D235" s="253" t="s">
        <v>981</v>
      </c>
      <c r="E235" s="254">
        <v>0</v>
      </c>
      <c r="F235" s="254">
        <v>0</v>
      </c>
      <c r="G235" s="254">
        <v>81243903</v>
      </c>
      <c r="H235" s="254">
        <v>81243903</v>
      </c>
      <c r="I235" s="254">
        <v>0</v>
      </c>
      <c r="J235" s="254">
        <v>0</v>
      </c>
    </row>
    <row r="236" spans="1:10" x14ac:dyDescent="0.2">
      <c r="A236" s="253" t="s">
        <v>265</v>
      </c>
      <c r="B236" s="253" t="s">
        <v>982</v>
      </c>
      <c r="C236" s="253">
        <f t="shared" si="3"/>
        <v>1306110729</v>
      </c>
      <c r="D236" s="253" t="s">
        <v>983</v>
      </c>
      <c r="E236" s="254">
        <v>0</v>
      </c>
      <c r="F236" s="254">
        <v>0</v>
      </c>
      <c r="G236" s="254">
        <v>150038721</v>
      </c>
      <c r="H236" s="254">
        <v>150038721</v>
      </c>
      <c r="I236" s="254">
        <v>0</v>
      </c>
      <c r="J236" s="254">
        <v>0</v>
      </c>
    </row>
    <row r="237" spans="1:10" x14ac:dyDescent="0.2">
      <c r="A237" s="253" t="s">
        <v>267</v>
      </c>
      <c r="B237" s="253" t="s">
        <v>984</v>
      </c>
      <c r="C237" s="253">
        <f t="shared" si="3"/>
        <v>1306110731</v>
      </c>
      <c r="D237" s="253" t="s">
        <v>985</v>
      </c>
      <c r="E237" s="254">
        <v>0</v>
      </c>
      <c r="F237" s="254">
        <v>0</v>
      </c>
      <c r="G237" s="254">
        <v>100368514</v>
      </c>
      <c r="H237" s="254">
        <v>100368514</v>
      </c>
      <c r="I237" s="254">
        <v>0</v>
      </c>
      <c r="J237" s="254">
        <v>0</v>
      </c>
    </row>
    <row r="238" spans="1:10" x14ac:dyDescent="0.2">
      <c r="A238" s="253" t="s">
        <v>268</v>
      </c>
      <c r="B238" s="253" t="s">
        <v>986</v>
      </c>
      <c r="C238" s="253">
        <f t="shared" si="3"/>
        <v>1306110732</v>
      </c>
      <c r="D238" s="253" t="s">
        <v>987</v>
      </c>
      <c r="E238" s="254">
        <v>0</v>
      </c>
      <c r="F238" s="254">
        <v>0</v>
      </c>
      <c r="G238" s="254">
        <v>100368514</v>
      </c>
      <c r="H238" s="254">
        <v>100368514</v>
      </c>
      <c r="I238" s="254">
        <v>0</v>
      </c>
      <c r="J238" s="254">
        <v>0</v>
      </c>
    </row>
    <row r="239" spans="1:10" x14ac:dyDescent="0.2">
      <c r="A239" s="253" t="s">
        <v>269</v>
      </c>
      <c r="B239" s="253" t="s">
        <v>988</v>
      </c>
      <c r="C239" s="253">
        <f t="shared" si="3"/>
        <v>1306110733</v>
      </c>
      <c r="D239" s="253" t="s">
        <v>560</v>
      </c>
      <c r="E239" s="254">
        <v>0</v>
      </c>
      <c r="F239" s="254">
        <v>0</v>
      </c>
      <c r="G239" s="254">
        <v>100368514</v>
      </c>
      <c r="H239" s="254">
        <v>100368514</v>
      </c>
      <c r="I239" s="254">
        <v>0</v>
      </c>
      <c r="J239" s="254">
        <v>0</v>
      </c>
    </row>
    <row r="240" spans="1:10" x14ac:dyDescent="0.2">
      <c r="A240" s="253" t="s">
        <v>271</v>
      </c>
      <c r="B240" s="253" t="s">
        <v>989</v>
      </c>
      <c r="C240" s="253">
        <f t="shared" si="3"/>
        <v>1306110735</v>
      </c>
      <c r="D240" s="253" t="s">
        <v>990</v>
      </c>
      <c r="E240" s="254">
        <v>0</v>
      </c>
      <c r="F240" s="254">
        <v>0</v>
      </c>
      <c r="G240" s="254">
        <v>53172638</v>
      </c>
      <c r="H240" s="254">
        <v>53172638</v>
      </c>
      <c r="I240" s="254">
        <v>0</v>
      </c>
      <c r="J240" s="254">
        <v>0</v>
      </c>
    </row>
    <row r="241" spans="1:10" x14ac:dyDescent="0.2">
      <c r="A241" s="253" t="s">
        <v>272</v>
      </c>
      <c r="B241" s="253" t="s">
        <v>991</v>
      </c>
      <c r="C241" s="253">
        <f t="shared" si="3"/>
        <v>1306110736</v>
      </c>
      <c r="D241" s="253" t="s">
        <v>992</v>
      </c>
      <c r="E241" s="254">
        <v>0</v>
      </c>
      <c r="F241" s="254">
        <v>0</v>
      </c>
      <c r="G241" s="254">
        <v>196382589</v>
      </c>
      <c r="H241" s="254">
        <v>196382589</v>
      </c>
      <c r="I241" s="254">
        <v>0</v>
      </c>
      <c r="J241" s="254">
        <v>0</v>
      </c>
    </row>
    <row r="242" spans="1:10" x14ac:dyDescent="0.2">
      <c r="A242" s="253" t="s">
        <v>273</v>
      </c>
      <c r="B242" s="253" t="s">
        <v>993</v>
      </c>
      <c r="C242" s="253">
        <f t="shared" si="3"/>
        <v>1306110737</v>
      </c>
      <c r="D242" s="253" t="s">
        <v>994</v>
      </c>
      <c r="E242" s="254">
        <v>0</v>
      </c>
      <c r="F242" s="254">
        <v>0</v>
      </c>
      <c r="G242" s="254">
        <v>53172638</v>
      </c>
      <c r="H242" s="254">
        <v>53172638</v>
      </c>
      <c r="I242" s="254">
        <v>0</v>
      </c>
      <c r="J242" s="254">
        <v>0</v>
      </c>
    </row>
    <row r="243" spans="1:10" x14ac:dyDescent="0.2">
      <c r="A243" s="253" t="s">
        <v>274</v>
      </c>
      <c r="B243" s="253" t="s">
        <v>995</v>
      </c>
      <c r="C243" s="253">
        <f t="shared" si="3"/>
        <v>1306110738</v>
      </c>
      <c r="D243" s="253" t="s">
        <v>1530</v>
      </c>
      <c r="E243" s="254">
        <v>0</v>
      </c>
      <c r="F243" s="254">
        <v>0</v>
      </c>
      <c r="G243" s="254">
        <v>53172638</v>
      </c>
      <c r="H243" s="254">
        <v>53172638</v>
      </c>
      <c r="I243" s="254">
        <v>0</v>
      </c>
      <c r="J243" s="254">
        <v>0</v>
      </c>
    </row>
    <row r="244" spans="1:10" x14ac:dyDescent="0.2">
      <c r="A244" s="253" t="s">
        <v>275</v>
      </c>
      <c r="B244" s="253" t="s">
        <v>996</v>
      </c>
      <c r="C244" s="253">
        <f t="shared" si="3"/>
        <v>1306110739</v>
      </c>
      <c r="D244" s="253" t="s">
        <v>997</v>
      </c>
      <c r="E244" s="254">
        <v>0</v>
      </c>
      <c r="F244" s="254">
        <v>0</v>
      </c>
      <c r="G244" s="254">
        <v>53172638</v>
      </c>
      <c r="H244" s="254">
        <v>53172638</v>
      </c>
      <c r="I244" s="254">
        <v>0</v>
      </c>
      <c r="J244" s="254">
        <v>0</v>
      </c>
    </row>
    <row r="245" spans="1:10" x14ac:dyDescent="0.2">
      <c r="A245" s="253" t="s">
        <v>276</v>
      </c>
      <c r="B245" s="253" t="s">
        <v>998</v>
      </c>
      <c r="C245" s="253">
        <f t="shared" si="3"/>
        <v>1306110740</v>
      </c>
      <c r="D245" s="253" t="s">
        <v>1746</v>
      </c>
      <c r="E245" s="254">
        <v>0</v>
      </c>
      <c r="F245" s="254">
        <v>0</v>
      </c>
      <c r="G245" s="254">
        <v>81243903</v>
      </c>
      <c r="H245" s="254">
        <v>81243903</v>
      </c>
      <c r="I245" s="254">
        <v>0</v>
      </c>
      <c r="J245" s="254">
        <v>0</v>
      </c>
    </row>
    <row r="246" spans="1:10" x14ac:dyDescent="0.2">
      <c r="A246" s="253" t="s">
        <v>277</v>
      </c>
      <c r="B246" s="253" t="s">
        <v>999</v>
      </c>
      <c r="C246" s="253">
        <f t="shared" si="3"/>
        <v>1306110741</v>
      </c>
      <c r="D246" s="253" t="s">
        <v>1000</v>
      </c>
      <c r="E246" s="254">
        <v>0</v>
      </c>
      <c r="F246" s="254">
        <v>0</v>
      </c>
      <c r="G246" s="254">
        <v>135964906</v>
      </c>
      <c r="H246" s="254">
        <v>135964906</v>
      </c>
      <c r="I246" s="254">
        <v>0</v>
      </c>
      <c r="J246" s="254">
        <v>0</v>
      </c>
    </row>
    <row r="247" spans="1:10" x14ac:dyDescent="0.2">
      <c r="A247" s="253" t="s">
        <v>279</v>
      </c>
      <c r="B247" s="253" t="s">
        <v>1001</v>
      </c>
      <c r="C247" s="253">
        <f t="shared" si="3"/>
        <v>1306110743</v>
      </c>
      <c r="D247" s="253" t="s">
        <v>1002</v>
      </c>
      <c r="E247" s="254">
        <v>0</v>
      </c>
      <c r="F247" s="254">
        <v>0</v>
      </c>
      <c r="G247" s="254">
        <v>56047407</v>
      </c>
      <c r="H247" s="254">
        <v>56047407</v>
      </c>
      <c r="I247" s="254">
        <v>0</v>
      </c>
      <c r="J247" s="254">
        <v>0</v>
      </c>
    </row>
    <row r="248" spans="1:10" x14ac:dyDescent="0.2">
      <c r="A248" s="253" t="s">
        <v>280</v>
      </c>
      <c r="B248" s="253" t="s">
        <v>1003</v>
      </c>
      <c r="C248" s="253">
        <f t="shared" si="3"/>
        <v>1306110744</v>
      </c>
      <c r="D248" s="253" t="s">
        <v>1004</v>
      </c>
      <c r="E248" s="254">
        <v>0</v>
      </c>
      <c r="F248" s="254">
        <v>0</v>
      </c>
      <c r="G248" s="254">
        <v>56047407</v>
      </c>
      <c r="H248" s="254">
        <v>56047407</v>
      </c>
      <c r="I248" s="254">
        <v>0</v>
      </c>
      <c r="J248" s="254">
        <v>0</v>
      </c>
    </row>
    <row r="249" spans="1:10" x14ac:dyDescent="0.2">
      <c r="A249" s="253" t="s">
        <v>282</v>
      </c>
      <c r="B249" s="253" t="s">
        <v>1005</v>
      </c>
      <c r="C249" s="253">
        <f t="shared" si="3"/>
        <v>1306110745</v>
      </c>
      <c r="D249" s="253" t="s">
        <v>1006</v>
      </c>
      <c r="E249" s="254">
        <v>0</v>
      </c>
      <c r="F249" s="254">
        <v>0</v>
      </c>
      <c r="G249" s="254">
        <v>81243903</v>
      </c>
      <c r="H249" s="254">
        <v>81243903</v>
      </c>
      <c r="I249" s="254">
        <v>0</v>
      </c>
      <c r="J249" s="254">
        <v>0</v>
      </c>
    </row>
    <row r="250" spans="1:10" x14ac:dyDescent="0.2">
      <c r="A250" s="253" t="s">
        <v>283</v>
      </c>
      <c r="B250" s="253" t="s">
        <v>1007</v>
      </c>
      <c r="C250" s="253">
        <f t="shared" si="3"/>
        <v>1306110746</v>
      </c>
      <c r="D250" s="253" t="s">
        <v>1008</v>
      </c>
      <c r="E250" s="254">
        <v>0</v>
      </c>
      <c r="F250" s="254">
        <v>0</v>
      </c>
      <c r="G250" s="254">
        <v>148187949</v>
      </c>
      <c r="H250" s="254">
        <v>148187949</v>
      </c>
      <c r="I250" s="254">
        <v>0</v>
      </c>
      <c r="J250" s="254">
        <v>0</v>
      </c>
    </row>
    <row r="251" spans="1:10" x14ac:dyDescent="0.2">
      <c r="A251" s="253" t="s">
        <v>284</v>
      </c>
      <c r="B251" s="253" t="s">
        <v>1009</v>
      </c>
      <c r="C251" s="253">
        <f t="shared" si="3"/>
        <v>1306110747</v>
      </c>
      <c r="D251" s="253" t="s">
        <v>1010</v>
      </c>
      <c r="E251" s="254">
        <v>0</v>
      </c>
      <c r="F251" s="254">
        <v>0</v>
      </c>
      <c r="G251" s="254">
        <v>100368514</v>
      </c>
      <c r="H251" s="254">
        <v>100368514</v>
      </c>
      <c r="I251" s="254">
        <v>0</v>
      </c>
      <c r="J251" s="254">
        <v>0</v>
      </c>
    </row>
    <row r="252" spans="1:10" x14ac:dyDescent="0.2">
      <c r="A252" s="253" t="s">
        <v>286</v>
      </c>
      <c r="B252" s="253" t="s">
        <v>1011</v>
      </c>
      <c r="C252" s="253">
        <f t="shared" si="3"/>
        <v>1306110749</v>
      </c>
      <c r="D252" s="253" t="s">
        <v>1012</v>
      </c>
      <c r="E252" s="254">
        <v>0</v>
      </c>
      <c r="F252" s="254">
        <v>0</v>
      </c>
      <c r="G252" s="254">
        <v>100368514</v>
      </c>
      <c r="H252" s="254">
        <v>100368514</v>
      </c>
      <c r="I252" s="254">
        <v>0</v>
      </c>
      <c r="J252" s="254">
        <v>0</v>
      </c>
    </row>
    <row r="253" spans="1:10" x14ac:dyDescent="0.2">
      <c r="A253" s="253" t="s">
        <v>287</v>
      </c>
      <c r="B253" s="253" t="s">
        <v>1013</v>
      </c>
      <c r="C253" s="253">
        <f t="shared" si="3"/>
        <v>1306110750</v>
      </c>
      <c r="D253" s="253" t="s">
        <v>1014</v>
      </c>
      <c r="E253" s="254">
        <v>0</v>
      </c>
      <c r="F253" s="254">
        <v>0</v>
      </c>
      <c r="G253" s="254">
        <v>100368514</v>
      </c>
      <c r="H253" s="254">
        <v>100368514</v>
      </c>
      <c r="I253" s="254">
        <v>0</v>
      </c>
      <c r="J253" s="254">
        <v>0</v>
      </c>
    </row>
    <row r="254" spans="1:10" x14ac:dyDescent="0.2">
      <c r="A254" s="253" t="s">
        <v>288</v>
      </c>
      <c r="B254" s="253" t="s">
        <v>1015</v>
      </c>
      <c r="C254" s="253">
        <f t="shared" si="3"/>
        <v>1306110751</v>
      </c>
      <c r="D254" s="253" t="s">
        <v>1016</v>
      </c>
      <c r="E254" s="254">
        <v>0</v>
      </c>
      <c r="F254" s="254">
        <v>0</v>
      </c>
      <c r="G254" s="254">
        <v>100368514</v>
      </c>
      <c r="H254" s="254">
        <v>100368514</v>
      </c>
      <c r="I254" s="254">
        <v>0</v>
      </c>
      <c r="J254" s="254">
        <v>0</v>
      </c>
    </row>
    <row r="255" spans="1:10" x14ac:dyDescent="0.2">
      <c r="A255" s="253" t="s">
        <v>289</v>
      </c>
      <c r="B255" s="253" t="s">
        <v>1017</v>
      </c>
      <c r="C255" s="253">
        <f t="shared" si="3"/>
        <v>1306110752</v>
      </c>
      <c r="D255" s="253" t="s">
        <v>1018</v>
      </c>
      <c r="E255" s="254">
        <v>0</v>
      </c>
      <c r="F255" s="254">
        <v>0</v>
      </c>
      <c r="G255" s="254">
        <v>100368514</v>
      </c>
      <c r="H255" s="254">
        <v>100368514</v>
      </c>
      <c r="I255" s="254">
        <v>0</v>
      </c>
      <c r="J255" s="254">
        <v>0</v>
      </c>
    </row>
    <row r="256" spans="1:10" x14ac:dyDescent="0.2">
      <c r="A256" s="253" t="s">
        <v>290</v>
      </c>
      <c r="B256" s="253" t="s">
        <v>1019</v>
      </c>
      <c r="C256" s="253">
        <f t="shared" si="3"/>
        <v>1306110753</v>
      </c>
      <c r="D256" s="253" t="s">
        <v>1020</v>
      </c>
      <c r="E256" s="254">
        <v>0</v>
      </c>
      <c r="F256" s="254">
        <v>0</v>
      </c>
      <c r="G256" s="254">
        <v>100368514</v>
      </c>
      <c r="H256" s="254">
        <v>106835631</v>
      </c>
      <c r="I256" s="254">
        <v>0</v>
      </c>
      <c r="J256" s="254">
        <v>6467117</v>
      </c>
    </row>
    <row r="257" spans="1:10" x14ac:dyDescent="0.2">
      <c r="A257" s="253" t="s">
        <v>292</v>
      </c>
      <c r="B257" s="253" t="s">
        <v>1021</v>
      </c>
      <c r="C257" s="253">
        <f t="shared" si="3"/>
        <v>1306110755</v>
      </c>
      <c r="D257" s="253" t="s">
        <v>1747</v>
      </c>
      <c r="E257" s="254">
        <v>0</v>
      </c>
      <c r="F257" s="254">
        <v>0</v>
      </c>
      <c r="G257" s="254">
        <v>100368514</v>
      </c>
      <c r="H257" s="254">
        <v>100368514</v>
      </c>
      <c r="I257" s="254">
        <v>0</v>
      </c>
      <c r="J257" s="254">
        <v>0</v>
      </c>
    </row>
    <row r="258" spans="1:10" x14ac:dyDescent="0.2">
      <c r="A258" s="253" t="s">
        <v>294</v>
      </c>
      <c r="B258" s="253" t="s">
        <v>1023</v>
      </c>
      <c r="C258" s="253">
        <f t="shared" si="3"/>
        <v>1306110757</v>
      </c>
      <c r="D258" s="253" t="s">
        <v>1560</v>
      </c>
      <c r="E258" s="254">
        <v>0</v>
      </c>
      <c r="F258" s="254">
        <v>0</v>
      </c>
      <c r="G258" s="254">
        <v>100368514</v>
      </c>
      <c r="H258" s="254">
        <v>100368514</v>
      </c>
      <c r="I258" s="254">
        <v>0</v>
      </c>
      <c r="J258" s="254">
        <v>0</v>
      </c>
    </row>
    <row r="259" spans="1:10" x14ac:dyDescent="0.2">
      <c r="A259" s="253" t="s">
        <v>295</v>
      </c>
      <c r="B259" s="253" t="s">
        <v>1024</v>
      </c>
      <c r="C259" s="253">
        <f t="shared" si="3"/>
        <v>1306110758</v>
      </c>
      <c r="D259" s="253" t="s">
        <v>1415</v>
      </c>
      <c r="E259" s="254">
        <v>0</v>
      </c>
      <c r="F259" s="254">
        <v>0</v>
      </c>
      <c r="G259" s="254">
        <v>100368514</v>
      </c>
      <c r="H259" s="254">
        <v>96057103</v>
      </c>
      <c r="I259" s="254">
        <v>4311411</v>
      </c>
      <c r="J259" s="254">
        <v>0</v>
      </c>
    </row>
    <row r="260" spans="1:10" x14ac:dyDescent="0.2">
      <c r="A260" s="253" t="s">
        <v>173</v>
      </c>
      <c r="B260" s="253" t="s">
        <v>1026</v>
      </c>
      <c r="C260" s="253">
        <f t="shared" si="3"/>
        <v>1306110759</v>
      </c>
      <c r="D260" s="253" t="s">
        <v>1027</v>
      </c>
      <c r="E260" s="254">
        <v>0</v>
      </c>
      <c r="F260" s="254">
        <v>0</v>
      </c>
      <c r="G260" s="254">
        <v>95131569</v>
      </c>
      <c r="H260" s="254">
        <v>95131569</v>
      </c>
      <c r="I260" s="254">
        <v>0</v>
      </c>
      <c r="J260" s="254">
        <v>0</v>
      </c>
    </row>
    <row r="261" spans="1:10" x14ac:dyDescent="0.2">
      <c r="A261" s="253" t="s">
        <v>174</v>
      </c>
      <c r="B261" s="253" t="s">
        <v>1028</v>
      </c>
      <c r="C261" s="253">
        <f t="shared" si="3"/>
        <v>1306110760</v>
      </c>
      <c r="D261" s="253" t="s">
        <v>1748</v>
      </c>
      <c r="E261" s="254">
        <v>0</v>
      </c>
      <c r="F261" s="254">
        <v>0</v>
      </c>
      <c r="G261" s="254">
        <v>95908396</v>
      </c>
      <c r="H261" s="254">
        <v>95908396</v>
      </c>
      <c r="I261" s="254">
        <v>0</v>
      </c>
      <c r="J261" s="254">
        <v>0</v>
      </c>
    </row>
    <row r="262" spans="1:10" x14ac:dyDescent="0.2">
      <c r="A262" s="253" t="s">
        <v>175</v>
      </c>
      <c r="B262" s="253" t="s">
        <v>1030</v>
      </c>
      <c r="C262" s="253">
        <f t="shared" si="3"/>
        <v>1306110761</v>
      </c>
      <c r="D262" s="253" t="s">
        <v>1031</v>
      </c>
      <c r="E262" s="254">
        <v>0</v>
      </c>
      <c r="F262" s="254">
        <v>0</v>
      </c>
      <c r="G262" s="254">
        <v>95908396</v>
      </c>
      <c r="H262" s="254">
        <v>95908396</v>
      </c>
      <c r="I262" s="254">
        <v>0</v>
      </c>
      <c r="J262" s="254">
        <v>0</v>
      </c>
    </row>
    <row r="263" spans="1:10" x14ac:dyDescent="0.2">
      <c r="A263" s="253" t="s">
        <v>176</v>
      </c>
      <c r="B263" s="253" t="s">
        <v>1032</v>
      </c>
      <c r="C263" s="253">
        <f t="shared" si="3"/>
        <v>1306110762</v>
      </c>
      <c r="D263" s="253" t="s">
        <v>1033</v>
      </c>
      <c r="E263" s="254">
        <v>0</v>
      </c>
      <c r="F263" s="254">
        <v>0</v>
      </c>
      <c r="G263" s="254">
        <v>95128845</v>
      </c>
      <c r="H263" s="254">
        <v>95128845</v>
      </c>
      <c r="I263" s="254">
        <v>0</v>
      </c>
      <c r="J263" s="254">
        <v>0</v>
      </c>
    </row>
    <row r="264" spans="1:10" x14ac:dyDescent="0.2">
      <c r="A264" s="253" t="s">
        <v>356</v>
      </c>
      <c r="B264" s="253" t="s">
        <v>1034</v>
      </c>
      <c r="C264" s="253">
        <f t="shared" si="3"/>
        <v>1306110763</v>
      </c>
      <c r="D264" s="253" t="s">
        <v>1749</v>
      </c>
      <c r="E264" s="254">
        <v>0</v>
      </c>
      <c r="F264" s="254">
        <v>0</v>
      </c>
      <c r="G264" s="254">
        <v>101805897</v>
      </c>
      <c r="H264" s="254">
        <v>101805897</v>
      </c>
      <c r="I264" s="254">
        <v>0</v>
      </c>
      <c r="J264" s="254">
        <v>0</v>
      </c>
    </row>
    <row r="265" spans="1:10" x14ac:dyDescent="0.2">
      <c r="A265" s="253" t="s">
        <v>357</v>
      </c>
      <c r="B265" s="253" t="s">
        <v>1035</v>
      </c>
      <c r="C265" s="253">
        <f t="shared" si="3"/>
        <v>1306110764</v>
      </c>
      <c r="D265" s="253" t="s">
        <v>1533</v>
      </c>
      <c r="E265" s="254">
        <v>0</v>
      </c>
      <c r="F265" s="254">
        <v>0</v>
      </c>
      <c r="G265" s="254">
        <v>114319594</v>
      </c>
      <c r="H265" s="254">
        <v>114319594</v>
      </c>
      <c r="I265" s="254">
        <v>0</v>
      </c>
      <c r="J265" s="254">
        <v>0</v>
      </c>
    </row>
    <row r="266" spans="1:10" x14ac:dyDescent="0.2">
      <c r="A266" s="253" t="s">
        <v>358</v>
      </c>
      <c r="B266" s="253" t="s">
        <v>1036</v>
      </c>
      <c r="C266" s="253">
        <f t="shared" si="3"/>
        <v>1306110765</v>
      </c>
      <c r="D266" s="253" t="s">
        <v>1037</v>
      </c>
      <c r="E266" s="254">
        <v>0</v>
      </c>
      <c r="F266" s="254">
        <v>0</v>
      </c>
      <c r="G266" s="254">
        <v>110908608</v>
      </c>
      <c r="H266" s="254">
        <v>110908608</v>
      </c>
      <c r="I266" s="254">
        <v>0</v>
      </c>
      <c r="J266" s="254">
        <v>0</v>
      </c>
    </row>
    <row r="267" spans="1:10" x14ac:dyDescent="0.2">
      <c r="A267" s="253" t="s">
        <v>359</v>
      </c>
      <c r="B267" s="253" t="s">
        <v>1038</v>
      </c>
      <c r="C267" s="253">
        <f t="shared" si="3"/>
        <v>1306110766</v>
      </c>
      <c r="D267" s="253" t="s">
        <v>1039</v>
      </c>
      <c r="E267" s="254">
        <v>0</v>
      </c>
      <c r="F267" s="254">
        <v>0</v>
      </c>
      <c r="G267" s="254">
        <v>103077387</v>
      </c>
      <c r="H267" s="254">
        <v>103077387</v>
      </c>
      <c r="I267" s="254">
        <v>0</v>
      </c>
      <c r="J267" s="254">
        <v>0</v>
      </c>
    </row>
    <row r="268" spans="1:10" x14ac:dyDescent="0.2">
      <c r="A268" s="253" t="s">
        <v>361</v>
      </c>
      <c r="B268" s="253" t="s">
        <v>1040</v>
      </c>
      <c r="C268" s="253">
        <f t="shared" ref="C268:C331" si="4">VALUE(B268)</f>
        <v>1306110768</v>
      </c>
      <c r="D268" s="253" t="s">
        <v>1041</v>
      </c>
      <c r="E268" s="254">
        <v>0</v>
      </c>
      <c r="F268" s="254">
        <v>0</v>
      </c>
      <c r="G268" s="254">
        <v>110293260</v>
      </c>
      <c r="H268" s="254">
        <v>110293260</v>
      </c>
      <c r="I268" s="254">
        <v>0</v>
      </c>
      <c r="J268" s="254">
        <v>0</v>
      </c>
    </row>
    <row r="269" spans="1:10" x14ac:dyDescent="0.2">
      <c r="A269" s="253" t="s">
        <v>362</v>
      </c>
      <c r="B269" s="253" t="s">
        <v>1042</v>
      </c>
      <c r="C269" s="253">
        <f t="shared" si="4"/>
        <v>1306110769</v>
      </c>
      <c r="D269" s="253" t="s">
        <v>1043</v>
      </c>
      <c r="E269" s="254">
        <v>0</v>
      </c>
      <c r="F269" s="254">
        <v>0</v>
      </c>
      <c r="G269" s="254">
        <v>103077387</v>
      </c>
      <c r="H269" s="254">
        <v>103077387</v>
      </c>
      <c r="I269" s="254">
        <v>0</v>
      </c>
      <c r="J269" s="254">
        <v>0</v>
      </c>
    </row>
    <row r="270" spans="1:10" x14ac:dyDescent="0.2">
      <c r="A270" s="253" t="s">
        <v>363</v>
      </c>
      <c r="B270" s="253" t="s">
        <v>1044</v>
      </c>
      <c r="C270" s="253">
        <f t="shared" si="4"/>
        <v>1306110770</v>
      </c>
      <c r="D270" s="253" t="s">
        <v>1045</v>
      </c>
      <c r="E270" s="254">
        <v>0</v>
      </c>
      <c r="F270" s="254">
        <v>0</v>
      </c>
      <c r="G270" s="254">
        <v>101805897</v>
      </c>
      <c r="H270" s="254">
        <v>101805897</v>
      </c>
      <c r="I270" s="254">
        <v>0</v>
      </c>
      <c r="J270" s="254">
        <v>0</v>
      </c>
    </row>
    <row r="271" spans="1:10" x14ac:dyDescent="0.2">
      <c r="A271" s="253" t="s">
        <v>364</v>
      </c>
      <c r="B271" s="253" t="s">
        <v>1046</v>
      </c>
      <c r="C271" s="253">
        <f t="shared" si="4"/>
        <v>1306110771</v>
      </c>
      <c r="D271" s="253" t="s">
        <v>1047</v>
      </c>
      <c r="E271" s="254">
        <v>0</v>
      </c>
      <c r="F271" s="254">
        <v>0</v>
      </c>
      <c r="G271" s="254">
        <v>114319594</v>
      </c>
      <c r="H271" s="254">
        <v>114319594</v>
      </c>
      <c r="I271" s="254">
        <v>0</v>
      </c>
      <c r="J271" s="254">
        <v>0</v>
      </c>
    </row>
    <row r="272" spans="1:10" x14ac:dyDescent="0.2">
      <c r="A272" s="253" t="s">
        <v>365</v>
      </c>
      <c r="B272" s="253" t="s">
        <v>1048</v>
      </c>
      <c r="C272" s="253">
        <f t="shared" si="4"/>
        <v>1306110772</v>
      </c>
      <c r="D272" s="253" t="s">
        <v>1049</v>
      </c>
      <c r="E272" s="254">
        <v>0</v>
      </c>
      <c r="F272" s="254">
        <v>0</v>
      </c>
      <c r="G272" s="254">
        <v>114319594</v>
      </c>
      <c r="H272" s="254">
        <v>121685631</v>
      </c>
      <c r="I272" s="254">
        <v>0</v>
      </c>
      <c r="J272" s="254">
        <v>7366037</v>
      </c>
    </row>
    <row r="273" spans="1:10" x14ac:dyDescent="0.2">
      <c r="A273" s="253" t="s">
        <v>366</v>
      </c>
      <c r="B273" s="253" t="s">
        <v>1050</v>
      </c>
      <c r="C273" s="253">
        <f t="shared" si="4"/>
        <v>1306110773</v>
      </c>
      <c r="D273" s="253" t="s">
        <v>1051</v>
      </c>
      <c r="E273" s="254">
        <v>0</v>
      </c>
      <c r="F273" s="254">
        <v>0</v>
      </c>
      <c r="G273" s="254">
        <v>101805897</v>
      </c>
      <c r="H273" s="254">
        <v>101805897</v>
      </c>
      <c r="I273" s="254">
        <v>0</v>
      </c>
      <c r="J273" s="254">
        <v>0</v>
      </c>
    </row>
    <row r="274" spans="1:10" x14ac:dyDescent="0.2">
      <c r="A274" s="253" t="s">
        <v>367</v>
      </c>
      <c r="B274" s="253" t="s">
        <v>1052</v>
      </c>
      <c r="C274" s="253">
        <f t="shared" si="4"/>
        <v>1306110774</v>
      </c>
      <c r="D274" s="253" t="s">
        <v>1053</v>
      </c>
      <c r="E274" s="254">
        <v>0</v>
      </c>
      <c r="F274" s="254">
        <v>0</v>
      </c>
      <c r="G274" s="254">
        <v>101805897</v>
      </c>
      <c r="H274" s="254">
        <v>101805897</v>
      </c>
      <c r="I274" s="254">
        <v>0</v>
      </c>
      <c r="J274" s="254">
        <v>0</v>
      </c>
    </row>
    <row r="275" spans="1:10" x14ac:dyDescent="0.2">
      <c r="A275" s="253" t="s">
        <v>368</v>
      </c>
      <c r="B275" s="253" t="s">
        <v>1054</v>
      </c>
      <c r="C275" s="253">
        <f t="shared" si="4"/>
        <v>1306110775</v>
      </c>
      <c r="D275" s="253" t="s">
        <v>1750</v>
      </c>
      <c r="E275" s="254">
        <v>0</v>
      </c>
      <c r="F275" s="254">
        <v>0</v>
      </c>
      <c r="G275" s="254">
        <v>114319594</v>
      </c>
      <c r="H275" s="254">
        <v>121685631</v>
      </c>
      <c r="I275" s="254">
        <v>0</v>
      </c>
      <c r="J275" s="254">
        <v>7366037</v>
      </c>
    </row>
    <row r="276" spans="1:10" x14ac:dyDescent="0.2">
      <c r="A276" s="253" t="s">
        <v>369</v>
      </c>
      <c r="B276" s="253" t="s">
        <v>1056</v>
      </c>
      <c r="C276" s="253">
        <f t="shared" si="4"/>
        <v>1306110776</v>
      </c>
      <c r="D276" s="253" t="s">
        <v>1057</v>
      </c>
      <c r="E276" s="254">
        <v>0</v>
      </c>
      <c r="F276" s="254">
        <v>0</v>
      </c>
      <c r="G276" s="254">
        <v>114319594</v>
      </c>
      <c r="H276" s="254">
        <v>114319594</v>
      </c>
      <c r="I276" s="254">
        <v>0</v>
      </c>
      <c r="J276" s="254">
        <v>0</v>
      </c>
    </row>
    <row r="277" spans="1:10" x14ac:dyDescent="0.2">
      <c r="A277" s="253" t="s">
        <v>370</v>
      </c>
      <c r="B277" s="253" t="s">
        <v>1058</v>
      </c>
      <c r="C277" s="253">
        <f t="shared" si="4"/>
        <v>1306110777</v>
      </c>
      <c r="D277" s="253" t="s">
        <v>1059</v>
      </c>
      <c r="E277" s="254">
        <v>0</v>
      </c>
      <c r="F277" s="254">
        <v>0</v>
      </c>
      <c r="G277" s="254">
        <v>101805897</v>
      </c>
      <c r="H277" s="254">
        <v>101805897</v>
      </c>
      <c r="I277" s="254">
        <v>0</v>
      </c>
      <c r="J277" s="254">
        <v>0</v>
      </c>
    </row>
    <row r="278" spans="1:10" x14ac:dyDescent="0.2">
      <c r="A278" s="253" t="s">
        <v>371</v>
      </c>
      <c r="B278" s="253" t="s">
        <v>1060</v>
      </c>
      <c r="C278" s="253">
        <f t="shared" si="4"/>
        <v>1306110778</v>
      </c>
      <c r="D278" s="253" t="s">
        <v>1061</v>
      </c>
      <c r="E278" s="254">
        <v>0</v>
      </c>
      <c r="F278" s="254">
        <v>0</v>
      </c>
      <c r="G278" s="254">
        <v>101805897</v>
      </c>
      <c r="H278" s="254">
        <v>101805897</v>
      </c>
      <c r="I278" s="254">
        <v>0</v>
      </c>
      <c r="J278" s="254">
        <v>0</v>
      </c>
    </row>
    <row r="279" spans="1:10" x14ac:dyDescent="0.2">
      <c r="A279" s="253" t="s">
        <v>372</v>
      </c>
      <c r="B279" s="253" t="s">
        <v>1062</v>
      </c>
      <c r="C279" s="253">
        <f t="shared" si="4"/>
        <v>1306110779</v>
      </c>
      <c r="D279" s="253" t="s">
        <v>1063</v>
      </c>
      <c r="E279" s="254">
        <v>0</v>
      </c>
      <c r="F279" s="254">
        <v>0</v>
      </c>
      <c r="G279" s="254">
        <v>124541187</v>
      </c>
      <c r="H279" s="254">
        <v>124541187</v>
      </c>
      <c r="I279" s="254">
        <v>0</v>
      </c>
      <c r="J279" s="254">
        <v>0</v>
      </c>
    </row>
    <row r="280" spans="1:10" x14ac:dyDescent="0.2">
      <c r="A280" s="253" t="s">
        <v>373</v>
      </c>
      <c r="B280" s="253" t="s">
        <v>1064</v>
      </c>
      <c r="C280" s="253">
        <f t="shared" si="4"/>
        <v>1306110780</v>
      </c>
      <c r="D280" s="253" t="s">
        <v>733</v>
      </c>
      <c r="E280" s="254">
        <v>0</v>
      </c>
      <c r="F280" s="254">
        <v>0</v>
      </c>
      <c r="G280" s="254">
        <v>114319594</v>
      </c>
      <c r="H280" s="254">
        <v>114319594</v>
      </c>
      <c r="I280" s="254">
        <v>0</v>
      </c>
      <c r="J280" s="254">
        <v>0</v>
      </c>
    </row>
    <row r="281" spans="1:10" x14ac:dyDescent="0.2">
      <c r="A281" s="253" t="s">
        <v>374</v>
      </c>
      <c r="B281" s="253" t="s">
        <v>1065</v>
      </c>
      <c r="C281" s="253">
        <f t="shared" si="4"/>
        <v>1306110781</v>
      </c>
      <c r="D281" s="253" t="s">
        <v>1066</v>
      </c>
      <c r="E281" s="254">
        <v>0</v>
      </c>
      <c r="F281" s="254">
        <v>0</v>
      </c>
      <c r="G281" s="254">
        <v>110908609</v>
      </c>
      <c r="H281" s="254">
        <v>110908609</v>
      </c>
      <c r="I281" s="254">
        <v>0</v>
      </c>
      <c r="J281" s="254">
        <v>0</v>
      </c>
    </row>
    <row r="282" spans="1:10" x14ac:dyDescent="0.2">
      <c r="A282" s="253" t="s">
        <v>377</v>
      </c>
      <c r="B282" s="253" t="s">
        <v>1067</v>
      </c>
      <c r="C282" s="253">
        <f t="shared" si="4"/>
        <v>1306110783</v>
      </c>
      <c r="D282" s="253" t="s">
        <v>1068</v>
      </c>
      <c r="E282" s="254">
        <v>0</v>
      </c>
      <c r="F282" s="254">
        <v>0</v>
      </c>
      <c r="G282" s="254">
        <v>114319594</v>
      </c>
      <c r="H282" s="254">
        <v>114319594</v>
      </c>
      <c r="I282" s="254">
        <v>0</v>
      </c>
      <c r="J282" s="254">
        <v>0</v>
      </c>
    </row>
    <row r="283" spans="1:10" x14ac:dyDescent="0.2">
      <c r="A283" s="253" t="s">
        <v>296</v>
      </c>
      <c r="B283" s="253" t="s">
        <v>1069</v>
      </c>
      <c r="C283" s="253">
        <f t="shared" si="4"/>
        <v>1306110784</v>
      </c>
      <c r="D283" s="253" t="s">
        <v>1070</v>
      </c>
      <c r="E283" s="254">
        <v>0</v>
      </c>
      <c r="F283" s="254">
        <v>0</v>
      </c>
      <c r="G283" s="254">
        <v>101805897</v>
      </c>
      <c r="H283" s="254">
        <v>101805897</v>
      </c>
      <c r="I283" s="254">
        <v>0</v>
      </c>
      <c r="J283" s="254">
        <v>0</v>
      </c>
    </row>
    <row r="284" spans="1:10" x14ac:dyDescent="0.2">
      <c r="A284" s="253" t="s">
        <v>297</v>
      </c>
      <c r="B284" s="253" t="s">
        <v>1071</v>
      </c>
      <c r="C284" s="253">
        <f t="shared" si="4"/>
        <v>1306110785</v>
      </c>
      <c r="D284" s="253" t="s">
        <v>1072</v>
      </c>
      <c r="E284" s="254">
        <v>0</v>
      </c>
      <c r="F284" s="254">
        <v>0</v>
      </c>
      <c r="G284" s="254">
        <v>101805897</v>
      </c>
      <c r="H284" s="254">
        <v>101805897</v>
      </c>
      <c r="I284" s="254">
        <v>0</v>
      </c>
      <c r="J284" s="254">
        <v>0</v>
      </c>
    </row>
    <row r="285" spans="1:10" x14ac:dyDescent="0.2">
      <c r="A285" s="253" t="s">
        <v>298</v>
      </c>
      <c r="B285" s="253" t="s">
        <v>1073</v>
      </c>
      <c r="C285" s="253">
        <f t="shared" si="4"/>
        <v>1306110786</v>
      </c>
      <c r="D285" s="253" t="s">
        <v>1074</v>
      </c>
      <c r="E285" s="254">
        <v>0</v>
      </c>
      <c r="F285" s="254">
        <v>0</v>
      </c>
      <c r="G285" s="254">
        <v>114319594</v>
      </c>
      <c r="H285" s="254">
        <v>114319594</v>
      </c>
      <c r="I285" s="254">
        <v>0</v>
      </c>
      <c r="J285" s="254">
        <v>0</v>
      </c>
    </row>
    <row r="286" spans="1:10" x14ac:dyDescent="0.2">
      <c r="A286" s="253" t="s">
        <v>299</v>
      </c>
      <c r="B286" s="253" t="s">
        <v>1075</v>
      </c>
      <c r="C286" s="253">
        <f t="shared" si="4"/>
        <v>1306110787</v>
      </c>
      <c r="D286" s="253" t="s">
        <v>1076</v>
      </c>
      <c r="E286" s="254">
        <v>0</v>
      </c>
      <c r="F286" s="254">
        <v>0</v>
      </c>
      <c r="G286" s="254">
        <v>115747372</v>
      </c>
      <c r="H286" s="254">
        <v>115747372</v>
      </c>
      <c r="I286" s="254">
        <v>0</v>
      </c>
      <c r="J286" s="254">
        <v>0</v>
      </c>
    </row>
    <row r="287" spans="1:10" x14ac:dyDescent="0.2">
      <c r="A287" s="253" t="s">
        <v>302</v>
      </c>
      <c r="B287" s="253" t="s">
        <v>1077</v>
      </c>
      <c r="C287" s="253">
        <f t="shared" si="4"/>
        <v>1306110790</v>
      </c>
      <c r="D287" s="253" t="s">
        <v>1078</v>
      </c>
      <c r="E287" s="254">
        <v>0</v>
      </c>
      <c r="F287" s="254">
        <v>0</v>
      </c>
      <c r="G287" s="254">
        <v>114319594</v>
      </c>
      <c r="H287" s="254">
        <v>114319594</v>
      </c>
      <c r="I287" s="254">
        <v>0</v>
      </c>
      <c r="J287" s="254">
        <v>0</v>
      </c>
    </row>
    <row r="288" spans="1:10" x14ac:dyDescent="0.2">
      <c r="A288" s="253" t="s">
        <v>303</v>
      </c>
      <c r="B288" s="253" t="s">
        <v>1079</v>
      </c>
      <c r="C288" s="253">
        <f t="shared" si="4"/>
        <v>1306110791</v>
      </c>
      <c r="D288" s="253" t="s">
        <v>1080</v>
      </c>
      <c r="E288" s="254">
        <v>0</v>
      </c>
      <c r="F288" s="254">
        <v>0</v>
      </c>
      <c r="G288" s="254">
        <v>114319594</v>
      </c>
      <c r="H288" s="254">
        <v>114319594</v>
      </c>
      <c r="I288" s="254">
        <v>0</v>
      </c>
      <c r="J288" s="254">
        <v>0</v>
      </c>
    </row>
    <row r="289" spans="1:10" x14ac:dyDescent="0.2">
      <c r="A289" s="253" t="s">
        <v>304</v>
      </c>
      <c r="B289" s="253" t="s">
        <v>1081</v>
      </c>
      <c r="C289" s="253">
        <f t="shared" si="4"/>
        <v>1306110792</v>
      </c>
      <c r="D289" s="253" t="s">
        <v>872</v>
      </c>
      <c r="E289" s="254">
        <v>0</v>
      </c>
      <c r="F289" s="254">
        <v>0</v>
      </c>
      <c r="G289" s="254">
        <v>101805897</v>
      </c>
      <c r="H289" s="254">
        <v>101805897</v>
      </c>
      <c r="I289" s="254">
        <v>0</v>
      </c>
      <c r="J289" s="254">
        <v>0</v>
      </c>
    </row>
    <row r="290" spans="1:10" x14ac:dyDescent="0.2">
      <c r="A290" s="253" t="s">
        <v>305</v>
      </c>
      <c r="B290" s="253" t="s">
        <v>1082</v>
      </c>
      <c r="C290" s="253">
        <f t="shared" si="4"/>
        <v>1306110793</v>
      </c>
      <c r="D290" s="253" t="s">
        <v>1083</v>
      </c>
      <c r="E290" s="254">
        <v>0</v>
      </c>
      <c r="F290" s="254">
        <v>0</v>
      </c>
      <c r="G290" s="254">
        <v>101805898</v>
      </c>
      <c r="H290" s="254">
        <v>101805898</v>
      </c>
      <c r="I290" s="254">
        <v>0</v>
      </c>
      <c r="J290" s="254">
        <v>0</v>
      </c>
    </row>
    <row r="291" spans="1:10" x14ac:dyDescent="0.2">
      <c r="A291" s="253" t="s">
        <v>306</v>
      </c>
      <c r="B291" s="253" t="s">
        <v>1084</v>
      </c>
      <c r="C291" s="253">
        <f t="shared" si="4"/>
        <v>1306110794</v>
      </c>
      <c r="D291" s="253" t="s">
        <v>1085</v>
      </c>
      <c r="E291" s="254">
        <v>0</v>
      </c>
      <c r="F291" s="254">
        <v>0</v>
      </c>
      <c r="G291" s="254">
        <v>114319594</v>
      </c>
      <c r="H291" s="254">
        <v>114319594</v>
      </c>
      <c r="I291" s="254">
        <v>0</v>
      </c>
      <c r="J291" s="254">
        <v>0</v>
      </c>
    </row>
    <row r="292" spans="1:10" x14ac:dyDescent="0.2">
      <c r="A292" s="253" t="s">
        <v>307</v>
      </c>
      <c r="B292" s="253" t="s">
        <v>1086</v>
      </c>
      <c r="C292" s="253">
        <f t="shared" si="4"/>
        <v>1306110795</v>
      </c>
      <c r="D292" s="253" t="s">
        <v>1087</v>
      </c>
      <c r="E292" s="254">
        <v>0</v>
      </c>
      <c r="F292" s="254">
        <v>0</v>
      </c>
      <c r="G292" s="254">
        <v>114319594</v>
      </c>
      <c r="H292" s="254">
        <v>114319594</v>
      </c>
      <c r="I292" s="254">
        <v>0</v>
      </c>
      <c r="J292" s="254">
        <v>0</v>
      </c>
    </row>
    <row r="293" spans="1:10" x14ac:dyDescent="0.2">
      <c r="A293" s="253" t="s">
        <v>309</v>
      </c>
      <c r="B293" s="253" t="s">
        <v>1088</v>
      </c>
      <c r="C293" s="253">
        <f t="shared" si="4"/>
        <v>1306110797</v>
      </c>
      <c r="D293" s="253" t="s">
        <v>1751</v>
      </c>
      <c r="E293" s="254">
        <v>0</v>
      </c>
      <c r="F293" s="254">
        <v>0</v>
      </c>
      <c r="G293" s="254">
        <v>101805897</v>
      </c>
      <c r="H293" s="254">
        <v>101805897</v>
      </c>
      <c r="I293" s="254">
        <v>0</v>
      </c>
      <c r="J293" s="254">
        <v>0</v>
      </c>
    </row>
    <row r="294" spans="1:10" x14ac:dyDescent="0.2">
      <c r="A294" s="253" t="s">
        <v>310</v>
      </c>
      <c r="B294" s="253" t="s">
        <v>1090</v>
      </c>
      <c r="C294" s="253">
        <f t="shared" si="4"/>
        <v>1306110798</v>
      </c>
      <c r="D294" s="253" t="s">
        <v>1091</v>
      </c>
      <c r="E294" s="254">
        <v>0</v>
      </c>
      <c r="F294" s="254">
        <v>0</v>
      </c>
      <c r="G294" s="254">
        <v>114319594</v>
      </c>
      <c r="H294" s="254">
        <v>114319594</v>
      </c>
      <c r="I294" s="254">
        <v>0</v>
      </c>
      <c r="J294" s="254">
        <v>0</v>
      </c>
    </row>
    <row r="295" spans="1:10" x14ac:dyDescent="0.2">
      <c r="A295" s="253" t="s">
        <v>311</v>
      </c>
      <c r="B295" s="253" t="s">
        <v>1092</v>
      </c>
      <c r="C295" s="253">
        <f t="shared" si="4"/>
        <v>1306110799</v>
      </c>
      <c r="D295" s="253" t="s">
        <v>1534</v>
      </c>
      <c r="E295" s="254">
        <v>0</v>
      </c>
      <c r="F295" s="254">
        <v>0</v>
      </c>
      <c r="G295" s="254">
        <v>114319594</v>
      </c>
      <c r="H295" s="254">
        <v>114319594</v>
      </c>
      <c r="I295" s="254">
        <v>0</v>
      </c>
      <c r="J295" s="254">
        <v>0</v>
      </c>
    </row>
    <row r="296" spans="1:10" x14ac:dyDescent="0.2">
      <c r="A296" s="253" t="s">
        <v>312</v>
      </c>
      <c r="B296" s="253" t="s">
        <v>1093</v>
      </c>
      <c r="C296" s="253">
        <f t="shared" si="4"/>
        <v>1306110800</v>
      </c>
      <c r="D296" s="253" t="s">
        <v>1094</v>
      </c>
      <c r="E296" s="254">
        <v>0</v>
      </c>
      <c r="F296" s="254">
        <v>0</v>
      </c>
      <c r="G296" s="254">
        <v>101805897</v>
      </c>
      <c r="H296" s="254">
        <v>101805897</v>
      </c>
      <c r="I296" s="254">
        <v>0</v>
      </c>
      <c r="J296" s="254">
        <v>0</v>
      </c>
    </row>
    <row r="297" spans="1:10" x14ac:dyDescent="0.2">
      <c r="A297" s="253" t="s">
        <v>313</v>
      </c>
      <c r="B297" s="253" t="s">
        <v>1095</v>
      </c>
      <c r="C297" s="253">
        <f t="shared" si="4"/>
        <v>1306110801</v>
      </c>
      <c r="D297" s="253" t="s">
        <v>1561</v>
      </c>
      <c r="E297" s="254">
        <v>0</v>
      </c>
      <c r="F297" s="254">
        <v>0</v>
      </c>
      <c r="G297" s="254">
        <v>110908608</v>
      </c>
      <c r="H297" s="254">
        <v>110908608</v>
      </c>
      <c r="I297" s="254">
        <v>0</v>
      </c>
      <c r="J297" s="254">
        <v>0</v>
      </c>
    </row>
    <row r="298" spans="1:10" x14ac:dyDescent="0.2">
      <c r="A298" s="253" t="s">
        <v>315</v>
      </c>
      <c r="B298" s="253" t="s">
        <v>1096</v>
      </c>
      <c r="C298" s="253">
        <f t="shared" si="4"/>
        <v>1306110803</v>
      </c>
      <c r="D298" s="253" t="s">
        <v>1097</v>
      </c>
      <c r="E298" s="254">
        <v>0</v>
      </c>
      <c r="F298" s="254">
        <v>0</v>
      </c>
      <c r="G298" s="254">
        <v>114319594</v>
      </c>
      <c r="H298" s="254">
        <v>114319594</v>
      </c>
      <c r="I298" s="254">
        <v>0</v>
      </c>
      <c r="J298" s="254">
        <v>0</v>
      </c>
    </row>
    <row r="299" spans="1:10" x14ac:dyDescent="0.2">
      <c r="A299" s="253" t="s">
        <v>316</v>
      </c>
      <c r="B299" s="253" t="s">
        <v>1098</v>
      </c>
      <c r="C299" s="253">
        <f t="shared" si="4"/>
        <v>1306110804</v>
      </c>
      <c r="D299" s="253" t="s">
        <v>1099</v>
      </c>
      <c r="E299" s="254">
        <v>0</v>
      </c>
      <c r="F299" s="254">
        <v>0</v>
      </c>
      <c r="G299" s="254">
        <v>101805897</v>
      </c>
      <c r="H299" s="254">
        <v>101805897</v>
      </c>
      <c r="I299" s="254">
        <v>0</v>
      </c>
      <c r="J299" s="254">
        <v>0</v>
      </c>
    </row>
    <row r="300" spans="1:10" x14ac:dyDescent="0.2">
      <c r="A300" s="253" t="s">
        <v>317</v>
      </c>
      <c r="B300" s="253" t="s">
        <v>1100</v>
      </c>
      <c r="C300" s="253">
        <f t="shared" si="4"/>
        <v>1306110805</v>
      </c>
      <c r="D300" s="253" t="s">
        <v>1101</v>
      </c>
      <c r="E300" s="254">
        <v>0</v>
      </c>
      <c r="F300" s="254">
        <v>0</v>
      </c>
      <c r="G300" s="254">
        <v>101805897</v>
      </c>
      <c r="H300" s="254">
        <v>101805897</v>
      </c>
      <c r="I300" s="254">
        <v>0</v>
      </c>
      <c r="J300" s="254">
        <v>0</v>
      </c>
    </row>
    <row r="301" spans="1:10" x14ac:dyDescent="0.2">
      <c r="A301" s="253" t="s">
        <v>318</v>
      </c>
      <c r="B301" s="253" t="s">
        <v>1102</v>
      </c>
      <c r="C301" s="253">
        <f t="shared" si="4"/>
        <v>1306110806</v>
      </c>
      <c r="D301" s="253" t="s">
        <v>1752</v>
      </c>
      <c r="E301" s="254">
        <v>0</v>
      </c>
      <c r="F301" s="254">
        <v>0</v>
      </c>
      <c r="G301" s="254">
        <v>114319594</v>
      </c>
      <c r="H301" s="254">
        <v>114319594</v>
      </c>
      <c r="I301" s="254">
        <v>0</v>
      </c>
      <c r="J301" s="254">
        <v>0</v>
      </c>
    </row>
    <row r="302" spans="1:10" x14ac:dyDescent="0.2">
      <c r="A302" s="253" t="s">
        <v>321</v>
      </c>
      <c r="B302" s="253" t="s">
        <v>1104</v>
      </c>
      <c r="C302" s="253">
        <f t="shared" si="4"/>
        <v>1306110809</v>
      </c>
      <c r="D302" s="253" t="s">
        <v>1105</v>
      </c>
      <c r="E302" s="254">
        <v>0</v>
      </c>
      <c r="F302" s="254">
        <v>0</v>
      </c>
      <c r="G302" s="254">
        <v>101805897</v>
      </c>
      <c r="H302" s="254">
        <v>101805897</v>
      </c>
      <c r="I302" s="254">
        <v>0</v>
      </c>
      <c r="J302" s="254">
        <v>0</v>
      </c>
    </row>
    <row r="303" spans="1:10" x14ac:dyDescent="0.2">
      <c r="A303" s="253" t="s">
        <v>322</v>
      </c>
      <c r="B303" s="253" t="s">
        <v>1106</v>
      </c>
      <c r="C303" s="253">
        <f t="shared" si="4"/>
        <v>1306110810</v>
      </c>
      <c r="D303" s="253" t="s">
        <v>1753</v>
      </c>
      <c r="E303" s="254">
        <v>0</v>
      </c>
      <c r="F303" s="254">
        <v>0</v>
      </c>
      <c r="G303" s="254">
        <v>114319594</v>
      </c>
      <c r="H303" s="254">
        <v>121685631</v>
      </c>
      <c r="I303" s="254">
        <v>0</v>
      </c>
      <c r="J303" s="254">
        <v>7366037</v>
      </c>
    </row>
    <row r="304" spans="1:10" x14ac:dyDescent="0.2">
      <c r="A304" s="253" t="s">
        <v>324</v>
      </c>
      <c r="B304" s="253" t="s">
        <v>1108</v>
      </c>
      <c r="C304" s="253">
        <f t="shared" si="4"/>
        <v>1306110812</v>
      </c>
      <c r="D304" s="253" t="s">
        <v>1109</v>
      </c>
      <c r="E304" s="254">
        <v>0</v>
      </c>
      <c r="F304" s="254">
        <v>0</v>
      </c>
      <c r="G304" s="254">
        <v>101805897</v>
      </c>
      <c r="H304" s="254">
        <v>101805897</v>
      </c>
      <c r="I304" s="254">
        <v>0</v>
      </c>
      <c r="J304" s="254">
        <v>0</v>
      </c>
    </row>
    <row r="305" spans="1:10" x14ac:dyDescent="0.2">
      <c r="A305" s="253" t="s">
        <v>325</v>
      </c>
      <c r="B305" s="253" t="s">
        <v>1110</v>
      </c>
      <c r="C305" s="253">
        <f t="shared" si="4"/>
        <v>1306110813</v>
      </c>
      <c r="D305" s="253" t="s">
        <v>1111</v>
      </c>
      <c r="E305" s="254">
        <v>0</v>
      </c>
      <c r="F305" s="254">
        <v>0</v>
      </c>
      <c r="G305" s="254">
        <v>101805897</v>
      </c>
      <c r="H305" s="254">
        <v>101805897</v>
      </c>
      <c r="I305" s="254">
        <v>0</v>
      </c>
      <c r="J305" s="254">
        <v>0</v>
      </c>
    </row>
    <row r="306" spans="1:10" x14ac:dyDescent="0.2">
      <c r="A306" s="253" t="s">
        <v>326</v>
      </c>
      <c r="B306" s="253" t="s">
        <v>1112</v>
      </c>
      <c r="C306" s="253">
        <f t="shared" si="4"/>
        <v>1306110814</v>
      </c>
      <c r="D306" s="253" t="s">
        <v>1113</v>
      </c>
      <c r="E306" s="254">
        <v>0</v>
      </c>
      <c r="F306" s="254">
        <v>0</v>
      </c>
      <c r="G306" s="254">
        <v>114319594</v>
      </c>
      <c r="H306" s="254">
        <v>114319594</v>
      </c>
      <c r="I306" s="254">
        <v>0</v>
      </c>
      <c r="J306" s="254">
        <v>0</v>
      </c>
    </row>
    <row r="307" spans="1:10" x14ac:dyDescent="0.2">
      <c r="A307" s="253" t="s">
        <v>327</v>
      </c>
      <c r="B307" s="253" t="s">
        <v>1114</v>
      </c>
      <c r="C307" s="253">
        <f t="shared" si="4"/>
        <v>1306110815</v>
      </c>
      <c r="D307" s="253" t="s">
        <v>767</v>
      </c>
      <c r="E307" s="254">
        <v>0</v>
      </c>
      <c r="F307" s="254">
        <v>0</v>
      </c>
      <c r="G307" s="254">
        <v>114319594</v>
      </c>
      <c r="H307" s="254">
        <v>114319594</v>
      </c>
      <c r="I307" s="254">
        <v>0</v>
      </c>
      <c r="J307" s="254">
        <v>0</v>
      </c>
    </row>
    <row r="308" spans="1:10" x14ac:dyDescent="0.2">
      <c r="A308" s="253" t="s">
        <v>328</v>
      </c>
      <c r="B308" s="253" t="s">
        <v>1116</v>
      </c>
      <c r="C308" s="253">
        <f t="shared" si="4"/>
        <v>1306110816</v>
      </c>
      <c r="D308" s="253" t="s">
        <v>1117</v>
      </c>
      <c r="E308" s="254">
        <v>0</v>
      </c>
      <c r="F308" s="254">
        <v>0</v>
      </c>
      <c r="G308" s="254">
        <v>101805897</v>
      </c>
      <c r="H308" s="254">
        <v>101805897</v>
      </c>
      <c r="I308" s="254">
        <v>0</v>
      </c>
      <c r="J308" s="254">
        <v>0</v>
      </c>
    </row>
    <row r="309" spans="1:10" x14ac:dyDescent="0.2">
      <c r="A309" s="253" t="s">
        <v>330</v>
      </c>
      <c r="B309" s="253" t="s">
        <v>1118</v>
      </c>
      <c r="C309" s="253">
        <f t="shared" si="4"/>
        <v>1306110818</v>
      </c>
      <c r="D309" s="253" t="s">
        <v>1119</v>
      </c>
      <c r="E309" s="254">
        <v>0</v>
      </c>
      <c r="F309" s="254">
        <v>0</v>
      </c>
      <c r="G309" s="254">
        <v>114319594</v>
      </c>
      <c r="H309" s="254">
        <v>114319594</v>
      </c>
      <c r="I309" s="254">
        <v>0</v>
      </c>
      <c r="J309" s="254">
        <v>0</v>
      </c>
    </row>
    <row r="310" spans="1:10" x14ac:dyDescent="0.2">
      <c r="A310" s="253" t="s">
        <v>333</v>
      </c>
      <c r="B310" s="253" t="s">
        <v>1120</v>
      </c>
      <c r="C310" s="253">
        <f t="shared" si="4"/>
        <v>1306110821</v>
      </c>
      <c r="D310" s="253" t="s">
        <v>544</v>
      </c>
      <c r="E310" s="254">
        <v>0</v>
      </c>
      <c r="F310" s="254">
        <v>0</v>
      </c>
      <c r="G310" s="254">
        <v>101805897</v>
      </c>
      <c r="H310" s="254">
        <v>101805897</v>
      </c>
      <c r="I310" s="254">
        <v>0</v>
      </c>
      <c r="J310" s="254">
        <v>0</v>
      </c>
    </row>
    <row r="311" spans="1:10" x14ac:dyDescent="0.2">
      <c r="A311" s="253" t="s">
        <v>334</v>
      </c>
      <c r="B311" s="253" t="s">
        <v>1121</v>
      </c>
      <c r="C311" s="253">
        <f t="shared" si="4"/>
        <v>1306110822</v>
      </c>
      <c r="D311" s="253" t="s">
        <v>1122</v>
      </c>
      <c r="E311" s="254">
        <v>0</v>
      </c>
      <c r="F311" s="254">
        <v>0</v>
      </c>
      <c r="G311" s="254">
        <v>114319594</v>
      </c>
      <c r="H311" s="254">
        <v>114319594</v>
      </c>
      <c r="I311" s="254">
        <v>0</v>
      </c>
      <c r="J311" s="254">
        <v>0</v>
      </c>
    </row>
    <row r="312" spans="1:10" x14ac:dyDescent="0.2">
      <c r="A312" s="253" t="s">
        <v>335</v>
      </c>
      <c r="B312" s="253" t="s">
        <v>1123</v>
      </c>
      <c r="C312" s="253">
        <f t="shared" si="4"/>
        <v>1306110823</v>
      </c>
      <c r="D312" s="253" t="s">
        <v>1754</v>
      </c>
      <c r="E312" s="254">
        <v>0</v>
      </c>
      <c r="F312" s="254">
        <v>0</v>
      </c>
      <c r="G312" s="254">
        <v>114319594</v>
      </c>
      <c r="H312" s="254">
        <v>114319594</v>
      </c>
      <c r="I312" s="254">
        <v>0</v>
      </c>
      <c r="J312" s="254">
        <v>0</v>
      </c>
    </row>
    <row r="313" spans="1:10" x14ac:dyDescent="0.2">
      <c r="A313" s="253" t="s">
        <v>339</v>
      </c>
      <c r="B313" s="253" t="s">
        <v>1125</v>
      </c>
      <c r="C313" s="253">
        <f t="shared" si="4"/>
        <v>1306110826</v>
      </c>
      <c r="D313" s="253" t="s">
        <v>1755</v>
      </c>
      <c r="E313" s="254">
        <v>0</v>
      </c>
      <c r="F313" s="254">
        <v>0</v>
      </c>
      <c r="G313" s="254">
        <v>114319594</v>
      </c>
      <c r="H313" s="254">
        <v>114319594</v>
      </c>
      <c r="I313" s="254">
        <v>0</v>
      </c>
      <c r="J313" s="254">
        <v>0</v>
      </c>
    </row>
    <row r="314" spans="1:10" x14ac:dyDescent="0.2">
      <c r="A314" s="253" t="s">
        <v>340</v>
      </c>
      <c r="B314" s="253" t="s">
        <v>1127</v>
      </c>
      <c r="C314" s="253">
        <f t="shared" si="4"/>
        <v>1306110827</v>
      </c>
      <c r="D314" s="253" t="s">
        <v>992</v>
      </c>
      <c r="E314" s="254">
        <v>0</v>
      </c>
      <c r="F314" s="254">
        <v>0</v>
      </c>
      <c r="G314" s="254">
        <v>114319594</v>
      </c>
      <c r="H314" s="254">
        <v>114319594</v>
      </c>
      <c r="I314" s="254">
        <v>0</v>
      </c>
      <c r="J314" s="254">
        <v>0</v>
      </c>
    </row>
    <row r="315" spans="1:10" x14ac:dyDescent="0.2">
      <c r="A315" s="253" t="s">
        <v>341</v>
      </c>
      <c r="B315" s="253" t="s">
        <v>1128</v>
      </c>
      <c r="C315" s="253">
        <f t="shared" si="4"/>
        <v>1306110828</v>
      </c>
      <c r="D315" s="253" t="s">
        <v>1129</v>
      </c>
      <c r="E315" s="254">
        <v>0</v>
      </c>
      <c r="F315" s="254">
        <v>0</v>
      </c>
      <c r="G315" s="254">
        <v>101805897</v>
      </c>
      <c r="H315" s="254">
        <v>101805897</v>
      </c>
      <c r="I315" s="254">
        <v>0</v>
      </c>
      <c r="J315" s="254">
        <v>0</v>
      </c>
    </row>
    <row r="316" spans="1:10" x14ac:dyDescent="0.2">
      <c r="A316" s="253" t="s">
        <v>349</v>
      </c>
      <c r="B316" s="253" t="s">
        <v>1130</v>
      </c>
      <c r="C316" s="253">
        <f t="shared" si="4"/>
        <v>1306110833</v>
      </c>
      <c r="D316" s="253" t="s">
        <v>1131</v>
      </c>
      <c r="E316" s="254">
        <v>0</v>
      </c>
      <c r="F316" s="254">
        <v>0</v>
      </c>
      <c r="G316" s="254">
        <v>133095417</v>
      </c>
      <c r="H316" s="254">
        <v>133095417</v>
      </c>
      <c r="I316" s="254">
        <v>0</v>
      </c>
      <c r="J316" s="254">
        <v>0</v>
      </c>
    </row>
    <row r="317" spans="1:10" x14ac:dyDescent="0.2">
      <c r="A317" s="253" t="s">
        <v>350</v>
      </c>
      <c r="B317" s="253" t="s">
        <v>1132</v>
      </c>
      <c r="C317" s="253">
        <f t="shared" si="4"/>
        <v>1306110834</v>
      </c>
      <c r="D317" s="253" t="s">
        <v>1133</v>
      </c>
      <c r="E317" s="254">
        <v>0</v>
      </c>
      <c r="F317" s="254">
        <v>0</v>
      </c>
      <c r="G317" s="254">
        <v>133095417</v>
      </c>
      <c r="H317" s="254">
        <v>124519584</v>
      </c>
      <c r="I317" s="254">
        <v>8575833</v>
      </c>
      <c r="J317" s="254">
        <v>0</v>
      </c>
    </row>
    <row r="318" spans="1:10" x14ac:dyDescent="0.2">
      <c r="A318" s="253" t="s">
        <v>353</v>
      </c>
      <c r="B318" s="253" t="s">
        <v>1134</v>
      </c>
      <c r="C318" s="253">
        <f t="shared" si="4"/>
        <v>1306110835</v>
      </c>
      <c r="D318" s="253" t="s">
        <v>1135</v>
      </c>
      <c r="E318" s="254">
        <v>0</v>
      </c>
      <c r="F318" s="254">
        <v>0</v>
      </c>
      <c r="G318" s="254">
        <v>133095417</v>
      </c>
      <c r="H318" s="254">
        <v>133095417</v>
      </c>
      <c r="I318" s="254">
        <v>0</v>
      </c>
      <c r="J318" s="254">
        <v>0</v>
      </c>
    </row>
    <row r="319" spans="1:10" x14ac:dyDescent="0.2">
      <c r="A319" s="253" t="s">
        <v>436</v>
      </c>
      <c r="B319" s="253" t="s">
        <v>1136</v>
      </c>
      <c r="C319" s="253">
        <f t="shared" si="4"/>
        <v>1306110836</v>
      </c>
      <c r="D319" s="253" t="s">
        <v>1137</v>
      </c>
      <c r="E319" s="254">
        <v>0</v>
      </c>
      <c r="F319" s="254">
        <v>0</v>
      </c>
      <c r="G319" s="254">
        <v>116104316</v>
      </c>
      <c r="H319" s="254">
        <v>116104316</v>
      </c>
      <c r="I319" s="254">
        <v>0</v>
      </c>
      <c r="J319" s="254">
        <v>0</v>
      </c>
    </row>
    <row r="320" spans="1:10" x14ac:dyDescent="0.2">
      <c r="A320" s="253" t="s">
        <v>437</v>
      </c>
      <c r="B320" s="253" t="s">
        <v>1138</v>
      </c>
      <c r="C320" s="253">
        <f t="shared" si="4"/>
        <v>1306110837</v>
      </c>
      <c r="D320" s="253" t="s">
        <v>902</v>
      </c>
      <c r="E320" s="254">
        <v>0</v>
      </c>
      <c r="F320" s="254">
        <v>0</v>
      </c>
      <c r="G320" s="254">
        <v>101805897</v>
      </c>
      <c r="H320" s="254">
        <v>101805897</v>
      </c>
      <c r="I320" s="254">
        <v>0</v>
      </c>
      <c r="J320" s="254">
        <v>0</v>
      </c>
    </row>
    <row r="321" spans="1:10" x14ac:dyDescent="0.2">
      <c r="A321" s="253" t="s">
        <v>438</v>
      </c>
      <c r="B321" s="253" t="s">
        <v>1139</v>
      </c>
      <c r="C321" s="253">
        <f t="shared" si="4"/>
        <v>1306110838</v>
      </c>
      <c r="D321" s="253" t="s">
        <v>1756</v>
      </c>
      <c r="E321" s="254">
        <v>0</v>
      </c>
      <c r="F321" s="254">
        <v>0</v>
      </c>
      <c r="G321" s="254">
        <v>114319594</v>
      </c>
      <c r="H321" s="254">
        <v>114319594</v>
      </c>
      <c r="I321" s="254">
        <v>0</v>
      </c>
      <c r="J321" s="254">
        <v>0</v>
      </c>
    </row>
    <row r="322" spans="1:10" x14ac:dyDescent="0.2">
      <c r="A322" s="253" t="s">
        <v>439</v>
      </c>
      <c r="B322" s="253" t="s">
        <v>1141</v>
      </c>
      <c r="C322" s="253">
        <f t="shared" si="4"/>
        <v>1306110839</v>
      </c>
      <c r="D322" s="253" t="s">
        <v>1142</v>
      </c>
      <c r="E322" s="254">
        <v>0</v>
      </c>
      <c r="F322" s="254">
        <v>0</v>
      </c>
      <c r="G322" s="254">
        <v>101805897</v>
      </c>
      <c r="H322" s="254">
        <v>101805897</v>
      </c>
      <c r="I322" s="254">
        <v>0</v>
      </c>
      <c r="J322" s="254">
        <v>0</v>
      </c>
    </row>
    <row r="323" spans="1:10" x14ac:dyDescent="0.2">
      <c r="A323" s="253" t="s">
        <v>440</v>
      </c>
      <c r="B323" s="253" t="s">
        <v>1143</v>
      </c>
      <c r="C323" s="253">
        <f t="shared" si="4"/>
        <v>1306110840</v>
      </c>
      <c r="D323" s="253" t="s">
        <v>1535</v>
      </c>
      <c r="E323" s="254">
        <v>0</v>
      </c>
      <c r="F323" s="254">
        <v>0</v>
      </c>
      <c r="G323" s="254">
        <v>101805897</v>
      </c>
      <c r="H323" s="254">
        <v>101805897</v>
      </c>
      <c r="I323" s="254">
        <v>0</v>
      </c>
      <c r="J323" s="254">
        <v>0</v>
      </c>
    </row>
    <row r="324" spans="1:10" x14ac:dyDescent="0.2">
      <c r="A324" s="253" t="s">
        <v>441</v>
      </c>
      <c r="B324" s="253" t="s">
        <v>1144</v>
      </c>
      <c r="C324" s="253">
        <f t="shared" si="4"/>
        <v>1306110841</v>
      </c>
      <c r="D324" s="253" t="s">
        <v>1536</v>
      </c>
      <c r="E324" s="254">
        <v>0</v>
      </c>
      <c r="F324" s="254">
        <v>0</v>
      </c>
      <c r="G324" s="254">
        <v>114319594</v>
      </c>
      <c r="H324" s="254">
        <v>114319594</v>
      </c>
      <c r="I324" s="254">
        <v>0</v>
      </c>
      <c r="J324" s="254">
        <v>0</v>
      </c>
    </row>
    <row r="325" spans="1:10" x14ac:dyDescent="0.2">
      <c r="A325" s="253" t="s">
        <v>443</v>
      </c>
      <c r="B325" s="253" t="s">
        <v>1145</v>
      </c>
      <c r="C325" s="253">
        <f t="shared" si="4"/>
        <v>1306110843</v>
      </c>
      <c r="D325" s="253" t="s">
        <v>1757</v>
      </c>
      <c r="E325" s="254">
        <v>0</v>
      </c>
      <c r="F325" s="254">
        <v>0</v>
      </c>
      <c r="G325" s="254">
        <v>101805897</v>
      </c>
      <c r="H325" s="254">
        <v>101805897</v>
      </c>
      <c r="I325" s="254">
        <v>0</v>
      </c>
      <c r="J325" s="254">
        <v>0</v>
      </c>
    </row>
    <row r="326" spans="1:10" x14ac:dyDescent="0.2">
      <c r="A326" s="253" t="s">
        <v>444</v>
      </c>
      <c r="B326" s="253" t="s">
        <v>1147</v>
      </c>
      <c r="C326" s="253">
        <f t="shared" si="4"/>
        <v>1306110844</v>
      </c>
      <c r="D326" s="253" t="s">
        <v>613</v>
      </c>
      <c r="E326" s="254">
        <v>0</v>
      </c>
      <c r="F326" s="254">
        <v>0</v>
      </c>
      <c r="G326" s="254">
        <v>101805897</v>
      </c>
      <c r="H326" s="254">
        <v>101805897</v>
      </c>
      <c r="I326" s="254">
        <v>0</v>
      </c>
      <c r="J326" s="254">
        <v>0</v>
      </c>
    </row>
    <row r="327" spans="1:10" x14ac:dyDescent="0.2">
      <c r="A327" s="253" t="s">
        <v>445</v>
      </c>
      <c r="B327" s="253" t="s">
        <v>1149</v>
      </c>
      <c r="C327" s="253">
        <f t="shared" si="4"/>
        <v>1306110845</v>
      </c>
      <c r="D327" s="253" t="s">
        <v>1758</v>
      </c>
      <c r="E327" s="254">
        <v>0</v>
      </c>
      <c r="F327" s="254">
        <v>0</v>
      </c>
      <c r="G327" s="254">
        <v>114319594</v>
      </c>
      <c r="H327" s="254">
        <v>114319594</v>
      </c>
      <c r="I327" s="254">
        <v>0</v>
      </c>
      <c r="J327" s="254">
        <v>0</v>
      </c>
    </row>
    <row r="328" spans="1:10" x14ac:dyDescent="0.2">
      <c r="A328" s="253" t="s">
        <v>446</v>
      </c>
      <c r="B328" s="253" t="s">
        <v>1151</v>
      </c>
      <c r="C328" s="253">
        <f t="shared" si="4"/>
        <v>1306110846</v>
      </c>
      <c r="D328" s="253" t="s">
        <v>1152</v>
      </c>
      <c r="E328" s="254">
        <v>0</v>
      </c>
      <c r="F328" s="254">
        <v>0</v>
      </c>
      <c r="G328" s="254">
        <v>114319594</v>
      </c>
      <c r="H328" s="254">
        <v>114319594</v>
      </c>
      <c r="I328" s="254">
        <v>0</v>
      </c>
      <c r="J328" s="254">
        <v>0</v>
      </c>
    </row>
    <row r="329" spans="1:10" x14ac:dyDescent="0.2">
      <c r="A329" s="253" t="s">
        <v>447</v>
      </c>
      <c r="B329" s="253" t="s">
        <v>1153</v>
      </c>
      <c r="C329" s="253">
        <f t="shared" si="4"/>
        <v>1306110847</v>
      </c>
      <c r="D329" s="253" t="s">
        <v>1154</v>
      </c>
      <c r="E329" s="254">
        <v>0</v>
      </c>
      <c r="F329" s="254">
        <v>0</v>
      </c>
      <c r="G329" s="254">
        <v>101805897</v>
      </c>
      <c r="H329" s="254">
        <v>101805897</v>
      </c>
      <c r="I329" s="254">
        <v>0</v>
      </c>
      <c r="J329" s="254">
        <v>0</v>
      </c>
    </row>
    <row r="330" spans="1:10" x14ac:dyDescent="0.2">
      <c r="A330" s="253" t="s">
        <v>448</v>
      </c>
      <c r="B330" s="253" t="s">
        <v>1155</v>
      </c>
      <c r="C330" s="253">
        <f t="shared" si="4"/>
        <v>1306110848</v>
      </c>
      <c r="D330" s="253" t="s">
        <v>1759</v>
      </c>
      <c r="E330" s="254">
        <v>0</v>
      </c>
      <c r="F330" s="254">
        <v>0</v>
      </c>
      <c r="G330" s="254">
        <v>101805897</v>
      </c>
      <c r="H330" s="254">
        <v>101805897</v>
      </c>
      <c r="I330" s="254">
        <v>0</v>
      </c>
      <c r="J330" s="254">
        <v>0</v>
      </c>
    </row>
    <row r="331" spans="1:10" x14ac:dyDescent="0.2">
      <c r="A331" s="253" t="s">
        <v>449</v>
      </c>
      <c r="B331" s="253" t="s">
        <v>1156</v>
      </c>
      <c r="C331" s="253">
        <f t="shared" si="4"/>
        <v>1306110849</v>
      </c>
      <c r="D331" s="253" t="s">
        <v>774</v>
      </c>
      <c r="E331" s="254">
        <v>0</v>
      </c>
      <c r="F331" s="254">
        <v>0</v>
      </c>
      <c r="G331" s="254">
        <v>114319594</v>
      </c>
      <c r="H331" s="254">
        <v>114319594</v>
      </c>
      <c r="I331" s="254">
        <v>0</v>
      </c>
      <c r="J331" s="254">
        <v>0</v>
      </c>
    </row>
    <row r="332" spans="1:10" x14ac:dyDescent="0.2">
      <c r="A332" s="253" t="s">
        <v>451</v>
      </c>
      <c r="B332" s="253" t="s">
        <v>1158</v>
      </c>
      <c r="C332" s="253">
        <f t="shared" ref="C332:C395" si="5">VALUE(B332)</f>
        <v>1306110851</v>
      </c>
      <c r="D332" s="253" t="s">
        <v>1159</v>
      </c>
      <c r="E332" s="254">
        <v>0</v>
      </c>
      <c r="F332" s="254">
        <v>0</v>
      </c>
      <c r="G332" s="254">
        <v>101805897</v>
      </c>
      <c r="H332" s="254">
        <v>101805897</v>
      </c>
      <c r="I332" s="254">
        <v>0</v>
      </c>
      <c r="J332" s="254">
        <v>0</v>
      </c>
    </row>
    <row r="333" spans="1:10" x14ac:dyDescent="0.2">
      <c r="A333" s="253" t="s">
        <v>452</v>
      </c>
      <c r="B333" s="253" t="s">
        <v>1160</v>
      </c>
      <c r="C333" s="253">
        <f t="shared" si="5"/>
        <v>1306110852</v>
      </c>
      <c r="D333" s="253" t="s">
        <v>1161</v>
      </c>
      <c r="E333" s="254">
        <v>0</v>
      </c>
      <c r="F333" s="254">
        <v>0</v>
      </c>
      <c r="G333" s="254">
        <v>101805897</v>
      </c>
      <c r="H333" s="254">
        <v>101805897</v>
      </c>
      <c r="I333" s="254">
        <v>0</v>
      </c>
      <c r="J333" s="254">
        <v>0</v>
      </c>
    </row>
    <row r="334" spans="1:10" x14ac:dyDescent="0.2">
      <c r="A334" s="253" t="s">
        <v>454</v>
      </c>
      <c r="B334" s="253" t="s">
        <v>1162</v>
      </c>
      <c r="C334" s="253">
        <f t="shared" si="5"/>
        <v>1306110854</v>
      </c>
      <c r="D334" s="253" t="s">
        <v>1760</v>
      </c>
      <c r="E334" s="254">
        <v>0</v>
      </c>
      <c r="F334" s="254">
        <v>0</v>
      </c>
      <c r="G334" s="254">
        <v>114319594</v>
      </c>
      <c r="H334" s="254">
        <v>114319594</v>
      </c>
      <c r="I334" s="254">
        <v>0</v>
      </c>
      <c r="J334" s="254">
        <v>0</v>
      </c>
    </row>
    <row r="335" spans="1:10" x14ac:dyDescent="0.2">
      <c r="A335" s="253" t="s">
        <v>455</v>
      </c>
      <c r="B335" s="253" t="s">
        <v>1163</v>
      </c>
      <c r="C335" s="253">
        <f t="shared" si="5"/>
        <v>1306110855</v>
      </c>
      <c r="D335" s="253" t="s">
        <v>1164</v>
      </c>
      <c r="E335" s="254">
        <v>0</v>
      </c>
      <c r="F335" s="254">
        <v>0</v>
      </c>
      <c r="G335" s="254">
        <v>101805897</v>
      </c>
      <c r="H335" s="254">
        <v>101805897</v>
      </c>
      <c r="I335" s="254">
        <v>0</v>
      </c>
      <c r="J335" s="254">
        <v>0</v>
      </c>
    </row>
    <row r="336" spans="1:10" x14ac:dyDescent="0.2">
      <c r="A336" s="253" t="s">
        <v>456</v>
      </c>
      <c r="B336" s="253" t="s">
        <v>1165</v>
      </c>
      <c r="C336" s="253">
        <f t="shared" si="5"/>
        <v>1306110856</v>
      </c>
      <c r="D336" s="253" t="s">
        <v>1166</v>
      </c>
      <c r="E336" s="254">
        <v>0</v>
      </c>
      <c r="F336" s="254">
        <v>0</v>
      </c>
      <c r="G336" s="254">
        <v>101805897</v>
      </c>
      <c r="H336" s="254">
        <v>101805897</v>
      </c>
      <c r="I336" s="254">
        <v>0</v>
      </c>
      <c r="J336" s="254">
        <v>0</v>
      </c>
    </row>
    <row r="337" spans="1:10" x14ac:dyDescent="0.2">
      <c r="A337" s="253" t="s">
        <v>457</v>
      </c>
      <c r="B337" s="253" t="s">
        <v>1167</v>
      </c>
      <c r="C337" s="253">
        <f t="shared" si="5"/>
        <v>1306110857</v>
      </c>
      <c r="D337" s="253" t="s">
        <v>1168</v>
      </c>
      <c r="E337" s="254">
        <v>0</v>
      </c>
      <c r="F337" s="254">
        <v>0</v>
      </c>
      <c r="G337" s="254">
        <v>114319594</v>
      </c>
      <c r="H337" s="254">
        <v>114319594</v>
      </c>
      <c r="I337" s="254">
        <v>0</v>
      </c>
      <c r="J337" s="254">
        <v>0</v>
      </c>
    </row>
    <row r="338" spans="1:10" x14ac:dyDescent="0.2">
      <c r="A338" s="253" t="s">
        <v>378</v>
      </c>
      <c r="B338" s="253" t="s">
        <v>1169</v>
      </c>
      <c r="C338" s="253">
        <f t="shared" si="5"/>
        <v>1306110858</v>
      </c>
      <c r="D338" s="253" t="s">
        <v>1170</v>
      </c>
      <c r="E338" s="254">
        <v>0</v>
      </c>
      <c r="F338" s="254">
        <v>0</v>
      </c>
      <c r="G338" s="254">
        <v>114319594</v>
      </c>
      <c r="H338" s="254">
        <v>114319594</v>
      </c>
      <c r="I338" s="254">
        <v>0</v>
      </c>
      <c r="J338" s="254">
        <v>0</v>
      </c>
    </row>
    <row r="339" spans="1:10" x14ac:dyDescent="0.2">
      <c r="A339" s="253" t="s">
        <v>379</v>
      </c>
      <c r="B339" s="253" t="s">
        <v>1171</v>
      </c>
      <c r="C339" s="253">
        <f t="shared" si="5"/>
        <v>1306110859</v>
      </c>
      <c r="D339" s="253" t="s">
        <v>1172</v>
      </c>
      <c r="E339" s="254">
        <v>0</v>
      </c>
      <c r="F339" s="254">
        <v>0</v>
      </c>
      <c r="G339" s="254">
        <v>101805897</v>
      </c>
      <c r="H339" s="254">
        <v>101805897</v>
      </c>
      <c r="I339" s="254">
        <v>0</v>
      </c>
      <c r="J339" s="254">
        <v>0</v>
      </c>
    </row>
    <row r="340" spans="1:10" x14ac:dyDescent="0.2">
      <c r="A340" s="253" t="s">
        <v>381</v>
      </c>
      <c r="B340" s="253" t="s">
        <v>1173</v>
      </c>
      <c r="C340" s="253">
        <f t="shared" si="5"/>
        <v>1306110861</v>
      </c>
      <c r="D340" s="253" t="s">
        <v>1538</v>
      </c>
      <c r="E340" s="254">
        <v>0</v>
      </c>
      <c r="F340" s="254">
        <v>0</v>
      </c>
      <c r="G340" s="254">
        <v>114319594</v>
      </c>
      <c r="H340" s="254">
        <v>114319594</v>
      </c>
      <c r="I340" s="254">
        <v>0</v>
      </c>
      <c r="J340" s="254">
        <v>0</v>
      </c>
    </row>
    <row r="341" spans="1:10" x14ac:dyDescent="0.2">
      <c r="A341" s="253" t="s">
        <v>382</v>
      </c>
      <c r="B341" s="253" t="s">
        <v>1174</v>
      </c>
      <c r="C341" s="253">
        <f t="shared" si="5"/>
        <v>1306110862</v>
      </c>
      <c r="D341" s="253" t="s">
        <v>1175</v>
      </c>
      <c r="E341" s="254">
        <v>0</v>
      </c>
      <c r="F341" s="254">
        <v>0</v>
      </c>
      <c r="G341" s="254">
        <v>114319594</v>
      </c>
      <c r="H341" s="254">
        <v>114319594</v>
      </c>
      <c r="I341" s="254">
        <v>0</v>
      </c>
      <c r="J341" s="254">
        <v>0</v>
      </c>
    </row>
    <row r="342" spans="1:10" x14ac:dyDescent="0.2">
      <c r="A342" s="253" t="s">
        <v>384</v>
      </c>
      <c r="B342" s="253" t="s">
        <v>1176</v>
      </c>
      <c r="C342" s="253">
        <f t="shared" si="5"/>
        <v>1306110864</v>
      </c>
      <c r="D342" s="253" t="s">
        <v>1761</v>
      </c>
      <c r="E342" s="254">
        <v>0</v>
      </c>
      <c r="F342" s="254">
        <v>0</v>
      </c>
      <c r="G342" s="254">
        <v>101805897</v>
      </c>
      <c r="H342" s="254">
        <v>101805897</v>
      </c>
      <c r="I342" s="254">
        <v>0</v>
      </c>
      <c r="J342" s="254">
        <v>0</v>
      </c>
    </row>
    <row r="343" spans="1:10" x14ac:dyDescent="0.2">
      <c r="A343" s="253" t="s">
        <v>385</v>
      </c>
      <c r="B343" s="253" t="s">
        <v>1178</v>
      </c>
      <c r="C343" s="253">
        <f t="shared" si="5"/>
        <v>1306110865</v>
      </c>
      <c r="D343" s="253" t="s">
        <v>1179</v>
      </c>
      <c r="E343" s="254">
        <v>0</v>
      </c>
      <c r="F343" s="254">
        <v>0</v>
      </c>
      <c r="G343" s="254">
        <v>114319594</v>
      </c>
      <c r="H343" s="254">
        <v>114319594</v>
      </c>
      <c r="I343" s="254">
        <v>0</v>
      </c>
      <c r="J343" s="254">
        <v>0</v>
      </c>
    </row>
    <row r="344" spans="1:10" x14ac:dyDescent="0.2">
      <c r="A344" s="253" t="s">
        <v>386</v>
      </c>
      <c r="B344" s="253" t="s">
        <v>1180</v>
      </c>
      <c r="C344" s="253">
        <f t="shared" si="5"/>
        <v>1306110866</v>
      </c>
      <c r="D344" s="253" t="s">
        <v>1181</v>
      </c>
      <c r="E344" s="254">
        <v>0</v>
      </c>
      <c r="F344" s="254">
        <v>0</v>
      </c>
      <c r="G344" s="254">
        <v>114319594</v>
      </c>
      <c r="H344" s="254">
        <v>114319594</v>
      </c>
      <c r="I344" s="254">
        <v>0</v>
      </c>
      <c r="J344" s="254">
        <v>0</v>
      </c>
    </row>
    <row r="345" spans="1:10" x14ac:dyDescent="0.2">
      <c r="A345" s="253" t="s">
        <v>387</v>
      </c>
      <c r="B345" s="253" t="s">
        <v>1182</v>
      </c>
      <c r="C345" s="253">
        <f t="shared" si="5"/>
        <v>1306110867</v>
      </c>
      <c r="D345" s="253" t="s">
        <v>1539</v>
      </c>
      <c r="E345" s="254">
        <v>0</v>
      </c>
      <c r="F345" s="254">
        <v>0</v>
      </c>
      <c r="G345" s="254">
        <v>101805897</v>
      </c>
      <c r="H345" s="254">
        <v>101805897</v>
      </c>
      <c r="I345" s="254">
        <v>0</v>
      </c>
      <c r="J345" s="254">
        <v>0</v>
      </c>
    </row>
    <row r="346" spans="1:10" x14ac:dyDescent="0.2">
      <c r="A346" s="253" t="s">
        <v>388</v>
      </c>
      <c r="B346" s="253" t="s">
        <v>1183</v>
      </c>
      <c r="C346" s="253">
        <f t="shared" si="5"/>
        <v>1306110868</v>
      </c>
      <c r="D346" s="253" t="s">
        <v>1762</v>
      </c>
      <c r="E346" s="254">
        <v>0</v>
      </c>
      <c r="F346" s="254">
        <v>0</v>
      </c>
      <c r="G346" s="254">
        <v>101805897</v>
      </c>
      <c r="H346" s="254">
        <v>101805897</v>
      </c>
      <c r="I346" s="254">
        <v>0</v>
      </c>
      <c r="J346" s="254">
        <v>0</v>
      </c>
    </row>
    <row r="347" spans="1:10" x14ac:dyDescent="0.2">
      <c r="A347" s="253" t="s">
        <v>389</v>
      </c>
      <c r="B347" s="253" t="s">
        <v>1185</v>
      </c>
      <c r="C347" s="253">
        <f t="shared" si="5"/>
        <v>1306110869</v>
      </c>
      <c r="D347" s="253" t="s">
        <v>1186</v>
      </c>
      <c r="E347" s="254">
        <v>0</v>
      </c>
      <c r="F347" s="254">
        <v>0</v>
      </c>
      <c r="G347" s="254">
        <v>114319594</v>
      </c>
      <c r="H347" s="254">
        <v>114319594</v>
      </c>
      <c r="I347" s="254">
        <v>0</v>
      </c>
      <c r="J347" s="254">
        <v>0</v>
      </c>
    </row>
    <row r="348" spans="1:10" x14ac:dyDescent="0.2">
      <c r="A348" s="253" t="s">
        <v>390</v>
      </c>
      <c r="B348" s="253" t="s">
        <v>1187</v>
      </c>
      <c r="C348" s="253">
        <f t="shared" si="5"/>
        <v>1306110870</v>
      </c>
      <c r="D348" s="253" t="s">
        <v>1563</v>
      </c>
      <c r="E348" s="254">
        <v>0</v>
      </c>
      <c r="F348" s="254">
        <v>0</v>
      </c>
      <c r="G348" s="254">
        <v>114319594</v>
      </c>
      <c r="H348" s="254">
        <v>114319594</v>
      </c>
      <c r="I348" s="254">
        <v>0</v>
      </c>
      <c r="J348" s="254">
        <v>0</v>
      </c>
    </row>
    <row r="349" spans="1:10" x14ac:dyDescent="0.2">
      <c r="A349" s="253" t="s">
        <v>391</v>
      </c>
      <c r="B349" s="253" t="s">
        <v>1188</v>
      </c>
      <c r="C349" s="253">
        <f t="shared" si="5"/>
        <v>1306110871</v>
      </c>
      <c r="D349" s="253" t="s">
        <v>1189</v>
      </c>
      <c r="E349" s="254">
        <v>0</v>
      </c>
      <c r="F349" s="254">
        <v>0</v>
      </c>
      <c r="G349" s="254">
        <v>101805897</v>
      </c>
      <c r="H349" s="254">
        <v>101805897</v>
      </c>
      <c r="I349" s="254">
        <v>0</v>
      </c>
      <c r="J349" s="254">
        <v>0</v>
      </c>
    </row>
    <row r="350" spans="1:10" x14ac:dyDescent="0.2">
      <c r="A350" s="253" t="s">
        <v>392</v>
      </c>
      <c r="B350" s="253" t="s">
        <v>1190</v>
      </c>
      <c r="C350" s="253">
        <f t="shared" si="5"/>
        <v>1306110872</v>
      </c>
      <c r="D350" s="253" t="s">
        <v>1191</v>
      </c>
      <c r="E350" s="254">
        <v>0</v>
      </c>
      <c r="F350" s="254">
        <v>0</v>
      </c>
      <c r="G350" s="254">
        <v>101805897</v>
      </c>
      <c r="H350" s="254">
        <v>101805897</v>
      </c>
      <c r="I350" s="254">
        <v>0</v>
      </c>
      <c r="J350" s="254">
        <v>0</v>
      </c>
    </row>
    <row r="351" spans="1:10" x14ac:dyDescent="0.2">
      <c r="A351" s="253" t="s">
        <v>393</v>
      </c>
      <c r="B351" s="253" t="s">
        <v>1192</v>
      </c>
      <c r="C351" s="253">
        <f t="shared" si="5"/>
        <v>1306110873</v>
      </c>
      <c r="D351" s="253" t="s">
        <v>1193</v>
      </c>
      <c r="E351" s="254">
        <v>0</v>
      </c>
      <c r="F351" s="254">
        <v>0</v>
      </c>
      <c r="G351" s="254">
        <v>114319594</v>
      </c>
      <c r="H351" s="254">
        <v>114319594</v>
      </c>
      <c r="I351" s="254">
        <v>0</v>
      </c>
      <c r="J351" s="254">
        <v>0</v>
      </c>
    </row>
    <row r="352" spans="1:10" x14ac:dyDescent="0.2">
      <c r="A352" s="253" t="s">
        <v>394</v>
      </c>
      <c r="B352" s="253" t="s">
        <v>1194</v>
      </c>
      <c r="C352" s="253">
        <f t="shared" si="5"/>
        <v>1306110874</v>
      </c>
      <c r="D352" s="253" t="s">
        <v>1195</v>
      </c>
      <c r="E352" s="254">
        <v>0</v>
      </c>
      <c r="F352" s="254">
        <v>0</v>
      </c>
      <c r="G352" s="254">
        <v>114319594</v>
      </c>
      <c r="H352" s="254">
        <v>114319594</v>
      </c>
      <c r="I352" s="254">
        <v>0</v>
      </c>
      <c r="J352" s="254">
        <v>0</v>
      </c>
    </row>
    <row r="353" spans="1:10" x14ac:dyDescent="0.2">
      <c r="A353" s="253" t="s">
        <v>395</v>
      </c>
      <c r="B353" s="253" t="s">
        <v>1196</v>
      </c>
      <c r="C353" s="253">
        <f t="shared" si="5"/>
        <v>1306110875</v>
      </c>
      <c r="D353" s="253" t="s">
        <v>793</v>
      </c>
      <c r="E353" s="254">
        <v>0</v>
      </c>
      <c r="F353" s="254">
        <v>0</v>
      </c>
      <c r="G353" s="254">
        <v>101805897</v>
      </c>
      <c r="H353" s="254">
        <v>101805897</v>
      </c>
      <c r="I353" s="254">
        <v>0</v>
      </c>
      <c r="J353" s="254">
        <v>0</v>
      </c>
    </row>
    <row r="354" spans="1:10" x14ac:dyDescent="0.2">
      <c r="A354" s="253" t="s">
        <v>396</v>
      </c>
      <c r="B354" s="253" t="s">
        <v>1197</v>
      </c>
      <c r="C354" s="253">
        <f t="shared" si="5"/>
        <v>1306110876</v>
      </c>
      <c r="D354" s="253" t="s">
        <v>1763</v>
      </c>
      <c r="E354" s="254">
        <v>0</v>
      </c>
      <c r="F354" s="254">
        <v>0</v>
      </c>
      <c r="G354" s="254">
        <v>101805897</v>
      </c>
      <c r="H354" s="254">
        <v>101805897</v>
      </c>
      <c r="I354" s="254">
        <v>0</v>
      </c>
      <c r="J354" s="254">
        <v>0</v>
      </c>
    </row>
    <row r="355" spans="1:10" x14ac:dyDescent="0.2">
      <c r="A355" s="253" t="s">
        <v>397</v>
      </c>
      <c r="B355" s="253" t="s">
        <v>1199</v>
      </c>
      <c r="C355" s="253">
        <f t="shared" si="5"/>
        <v>1306110877</v>
      </c>
      <c r="D355" s="253" t="s">
        <v>1200</v>
      </c>
      <c r="E355" s="254">
        <v>0</v>
      </c>
      <c r="F355" s="254">
        <v>0</v>
      </c>
      <c r="G355" s="254">
        <v>114319594</v>
      </c>
      <c r="H355" s="254">
        <v>114319594</v>
      </c>
      <c r="I355" s="254">
        <v>0</v>
      </c>
      <c r="J355" s="254">
        <v>0</v>
      </c>
    </row>
    <row r="356" spans="1:10" x14ac:dyDescent="0.2">
      <c r="A356" s="253" t="s">
        <v>398</v>
      </c>
      <c r="B356" s="253" t="s">
        <v>1201</v>
      </c>
      <c r="C356" s="253">
        <f t="shared" si="5"/>
        <v>1306110878</v>
      </c>
      <c r="D356" s="253" t="s">
        <v>1200</v>
      </c>
      <c r="E356" s="254">
        <v>0</v>
      </c>
      <c r="F356" s="254">
        <v>0</v>
      </c>
      <c r="G356" s="254">
        <v>114319594</v>
      </c>
      <c r="H356" s="254">
        <v>114319594</v>
      </c>
      <c r="I356" s="254">
        <v>0</v>
      </c>
      <c r="J356" s="254">
        <v>0</v>
      </c>
    </row>
    <row r="357" spans="1:10" x14ac:dyDescent="0.2">
      <c r="A357" s="253" t="s">
        <v>399</v>
      </c>
      <c r="B357" s="253" t="s">
        <v>1202</v>
      </c>
      <c r="C357" s="253">
        <f t="shared" si="5"/>
        <v>1306110879</v>
      </c>
      <c r="D357" s="253" t="s">
        <v>1203</v>
      </c>
      <c r="E357" s="254">
        <v>0</v>
      </c>
      <c r="F357" s="254">
        <v>0</v>
      </c>
      <c r="G357" s="254">
        <v>101805897</v>
      </c>
      <c r="H357" s="254">
        <v>108365630</v>
      </c>
      <c r="I357" s="254">
        <v>0</v>
      </c>
      <c r="J357" s="254">
        <v>6559733</v>
      </c>
    </row>
    <row r="358" spans="1:10" x14ac:dyDescent="0.2">
      <c r="A358" s="253" t="s">
        <v>401</v>
      </c>
      <c r="B358" s="253" t="s">
        <v>1204</v>
      </c>
      <c r="C358" s="253">
        <f t="shared" si="5"/>
        <v>1306110881</v>
      </c>
      <c r="D358" s="253" t="s">
        <v>1205</v>
      </c>
      <c r="E358" s="254">
        <v>0</v>
      </c>
      <c r="F358" s="254">
        <v>0</v>
      </c>
      <c r="G358" s="254">
        <v>114319594</v>
      </c>
      <c r="H358" s="254">
        <v>114319594</v>
      </c>
      <c r="I358" s="254">
        <v>0</v>
      </c>
      <c r="J358" s="254">
        <v>0</v>
      </c>
    </row>
    <row r="359" spans="1:10" x14ac:dyDescent="0.2">
      <c r="A359" s="253" t="s">
        <v>402</v>
      </c>
      <c r="B359" s="253" t="s">
        <v>1206</v>
      </c>
      <c r="C359" s="253">
        <f t="shared" si="5"/>
        <v>1306110882</v>
      </c>
      <c r="D359" s="253" t="s">
        <v>1207</v>
      </c>
      <c r="E359" s="254">
        <v>0</v>
      </c>
      <c r="F359" s="254">
        <v>0</v>
      </c>
      <c r="G359" s="254">
        <v>115747372</v>
      </c>
      <c r="H359" s="254">
        <v>115747372</v>
      </c>
      <c r="I359" s="254">
        <v>0</v>
      </c>
      <c r="J359" s="254">
        <v>0</v>
      </c>
    </row>
    <row r="360" spans="1:10" x14ac:dyDescent="0.2">
      <c r="A360" s="253" t="s">
        <v>404</v>
      </c>
      <c r="B360" s="253" t="s">
        <v>1208</v>
      </c>
      <c r="C360" s="253">
        <f t="shared" si="5"/>
        <v>1306110884</v>
      </c>
      <c r="D360" s="253" t="s">
        <v>1209</v>
      </c>
      <c r="E360" s="254">
        <v>0</v>
      </c>
      <c r="F360" s="254">
        <v>0</v>
      </c>
      <c r="G360" s="254">
        <v>101805897</v>
      </c>
      <c r="H360" s="254">
        <v>101805897</v>
      </c>
      <c r="I360" s="254">
        <v>0</v>
      </c>
      <c r="J360" s="254">
        <v>0</v>
      </c>
    </row>
    <row r="361" spans="1:10" x14ac:dyDescent="0.2">
      <c r="A361" s="253" t="s">
        <v>405</v>
      </c>
      <c r="B361" s="253" t="s">
        <v>1210</v>
      </c>
      <c r="C361" s="253">
        <f t="shared" si="5"/>
        <v>1306110885</v>
      </c>
      <c r="D361" s="253" t="s">
        <v>1540</v>
      </c>
      <c r="E361" s="254">
        <v>0</v>
      </c>
      <c r="F361" s="254">
        <v>0</v>
      </c>
      <c r="G361" s="254">
        <v>114319594</v>
      </c>
      <c r="H361" s="254">
        <v>114319594</v>
      </c>
      <c r="I361" s="254">
        <v>0</v>
      </c>
      <c r="J361" s="254">
        <v>0</v>
      </c>
    </row>
    <row r="362" spans="1:10" x14ac:dyDescent="0.2">
      <c r="A362" s="253" t="s">
        <v>406</v>
      </c>
      <c r="B362" s="253" t="s">
        <v>1211</v>
      </c>
      <c r="C362" s="253">
        <f t="shared" si="5"/>
        <v>1306110886</v>
      </c>
      <c r="D362" s="253" t="s">
        <v>1764</v>
      </c>
      <c r="E362" s="254">
        <v>0</v>
      </c>
      <c r="F362" s="254">
        <v>0</v>
      </c>
      <c r="G362" s="254">
        <v>114319594</v>
      </c>
      <c r="H362" s="254">
        <v>114319594</v>
      </c>
      <c r="I362" s="254">
        <v>0</v>
      </c>
      <c r="J362" s="254">
        <v>0</v>
      </c>
    </row>
    <row r="363" spans="1:10" x14ac:dyDescent="0.2">
      <c r="A363" s="253" t="s">
        <v>409</v>
      </c>
      <c r="B363" s="253" t="s">
        <v>1213</v>
      </c>
      <c r="C363" s="253">
        <f t="shared" si="5"/>
        <v>1306110889</v>
      </c>
      <c r="D363" s="253" t="s">
        <v>1248</v>
      </c>
      <c r="E363" s="254">
        <v>0</v>
      </c>
      <c r="F363" s="254">
        <v>0</v>
      </c>
      <c r="G363" s="254">
        <v>114319594</v>
      </c>
      <c r="H363" s="254">
        <v>114319594</v>
      </c>
      <c r="I363" s="254">
        <v>0</v>
      </c>
      <c r="J363" s="254">
        <v>0</v>
      </c>
    </row>
    <row r="364" spans="1:10" x14ac:dyDescent="0.2">
      <c r="A364" s="253" t="s">
        <v>411</v>
      </c>
      <c r="B364" s="253" t="s">
        <v>1215</v>
      </c>
      <c r="C364" s="253">
        <f t="shared" si="5"/>
        <v>1306110890</v>
      </c>
      <c r="D364" s="253" t="s">
        <v>1216</v>
      </c>
      <c r="E364" s="254">
        <v>0</v>
      </c>
      <c r="F364" s="254">
        <v>0</v>
      </c>
      <c r="G364" s="254">
        <v>103077387</v>
      </c>
      <c r="H364" s="254">
        <v>103077387</v>
      </c>
      <c r="I364" s="254">
        <v>0</v>
      </c>
      <c r="J364" s="254">
        <v>0</v>
      </c>
    </row>
    <row r="365" spans="1:10" x14ac:dyDescent="0.2">
      <c r="A365" s="253" t="s">
        <v>412</v>
      </c>
      <c r="B365" s="253" t="s">
        <v>1217</v>
      </c>
      <c r="C365" s="253">
        <f t="shared" si="5"/>
        <v>1306110891</v>
      </c>
      <c r="D365" s="253" t="s">
        <v>1765</v>
      </c>
      <c r="E365" s="254">
        <v>0</v>
      </c>
      <c r="F365" s="254">
        <v>0</v>
      </c>
      <c r="G365" s="254">
        <v>101805897</v>
      </c>
      <c r="H365" s="254">
        <v>101805897</v>
      </c>
      <c r="I365" s="254">
        <v>0</v>
      </c>
      <c r="J365" s="254">
        <v>0</v>
      </c>
    </row>
    <row r="366" spans="1:10" x14ac:dyDescent="0.2">
      <c r="A366" s="253" t="s">
        <v>413</v>
      </c>
      <c r="B366" s="253" t="s">
        <v>1218</v>
      </c>
      <c r="C366" s="253">
        <f t="shared" si="5"/>
        <v>1306110892</v>
      </c>
      <c r="D366" s="253" t="s">
        <v>1766</v>
      </c>
      <c r="E366" s="254">
        <v>0</v>
      </c>
      <c r="F366" s="254">
        <v>0</v>
      </c>
      <c r="G366" s="254">
        <v>114319594</v>
      </c>
      <c r="H366" s="254">
        <v>114319594</v>
      </c>
      <c r="I366" s="254">
        <v>0</v>
      </c>
      <c r="J366" s="254">
        <v>0</v>
      </c>
    </row>
    <row r="367" spans="1:10" x14ac:dyDescent="0.2">
      <c r="A367" s="253" t="s">
        <v>414</v>
      </c>
      <c r="B367" s="253" t="s">
        <v>1220</v>
      </c>
      <c r="C367" s="253">
        <f t="shared" si="5"/>
        <v>1306110893</v>
      </c>
      <c r="D367" s="253" t="s">
        <v>1767</v>
      </c>
      <c r="E367" s="254">
        <v>0</v>
      </c>
      <c r="F367" s="254">
        <v>0</v>
      </c>
      <c r="G367" s="254">
        <v>114319594</v>
      </c>
      <c r="H367" s="254">
        <v>114319594</v>
      </c>
      <c r="I367" s="254">
        <v>0</v>
      </c>
      <c r="J367" s="254">
        <v>0</v>
      </c>
    </row>
    <row r="368" spans="1:10" x14ac:dyDescent="0.2">
      <c r="A368" s="253" t="s">
        <v>415</v>
      </c>
      <c r="B368" s="253" t="s">
        <v>1222</v>
      </c>
      <c r="C368" s="253">
        <f t="shared" si="5"/>
        <v>1306110894</v>
      </c>
      <c r="D368" s="253" t="s">
        <v>1223</v>
      </c>
      <c r="E368" s="254">
        <v>0</v>
      </c>
      <c r="F368" s="254">
        <v>0</v>
      </c>
      <c r="G368" s="254">
        <v>101805897</v>
      </c>
      <c r="H368" s="254">
        <v>101805897</v>
      </c>
      <c r="I368" s="254">
        <v>0</v>
      </c>
      <c r="J368" s="254">
        <v>0</v>
      </c>
    </row>
    <row r="369" spans="1:10" x14ac:dyDescent="0.2">
      <c r="A369" s="253" t="s">
        <v>418</v>
      </c>
      <c r="B369" s="253" t="s">
        <v>1224</v>
      </c>
      <c r="C369" s="253">
        <f t="shared" si="5"/>
        <v>1306110897</v>
      </c>
      <c r="D369" s="253" t="s">
        <v>1225</v>
      </c>
      <c r="E369" s="254">
        <v>0</v>
      </c>
      <c r="F369" s="254">
        <v>0</v>
      </c>
      <c r="G369" s="254">
        <v>114319620</v>
      </c>
      <c r="H369" s="254">
        <v>114319620</v>
      </c>
      <c r="I369" s="254">
        <v>0</v>
      </c>
      <c r="J369" s="254">
        <v>0</v>
      </c>
    </row>
    <row r="370" spans="1:10" x14ac:dyDescent="0.2">
      <c r="A370" s="253" t="s">
        <v>420</v>
      </c>
      <c r="B370" s="253" t="s">
        <v>1226</v>
      </c>
      <c r="C370" s="253">
        <f t="shared" si="5"/>
        <v>1306110898</v>
      </c>
      <c r="D370" s="253" t="s">
        <v>1227</v>
      </c>
      <c r="E370" s="254">
        <v>0</v>
      </c>
      <c r="F370" s="254">
        <v>0</v>
      </c>
      <c r="G370" s="254">
        <v>101805897</v>
      </c>
      <c r="H370" s="254">
        <v>101805897</v>
      </c>
      <c r="I370" s="254">
        <v>0</v>
      </c>
      <c r="J370" s="254">
        <v>0</v>
      </c>
    </row>
    <row r="371" spans="1:10" x14ac:dyDescent="0.2">
      <c r="A371" s="253" t="s">
        <v>421</v>
      </c>
      <c r="B371" s="253" t="s">
        <v>1228</v>
      </c>
      <c r="C371" s="253">
        <f t="shared" si="5"/>
        <v>1306110899</v>
      </c>
      <c r="D371" s="253" t="s">
        <v>1229</v>
      </c>
      <c r="E371" s="254">
        <v>0</v>
      </c>
      <c r="F371" s="254">
        <v>0</v>
      </c>
      <c r="G371" s="254">
        <v>114319594</v>
      </c>
      <c r="H371" s="254">
        <v>114319594</v>
      </c>
      <c r="I371" s="254">
        <v>0</v>
      </c>
      <c r="J371" s="254">
        <v>0</v>
      </c>
    </row>
    <row r="372" spans="1:10" x14ac:dyDescent="0.2">
      <c r="A372" s="253" t="s">
        <v>422</v>
      </c>
      <c r="B372" s="253" t="s">
        <v>1230</v>
      </c>
      <c r="C372" s="253">
        <f t="shared" si="5"/>
        <v>1306110900</v>
      </c>
      <c r="D372" s="253" t="s">
        <v>1231</v>
      </c>
      <c r="E372" s="254">
        <v>0</v>
      </c>
      <c r="F372" s="254">
        <v>0</v>
      </c>
      <c r="G372" s="254">
        <v>114319594</v>
      </c>
      <c r="H372" s="254">
        <v>114319594</v>
      </c>
      <c r="I372" s="254">
        <v>0</v>
      </c>
      <c r="J372" s="254">
        <v>0</v>
      </c>
    </row>
    <row r="373" spans="1:10" x14ac:dyDescent="0.2">
      <c r="A373" s="253" t="s">
        <v>423</v>
      </c>
      <c r="B373" s="253" t="s">
        <v>1232</v>
      </c>
      <c r="C373" s="253">
        <f t="shared" si="5"/>
        <v>1306110901</v>
      </c>
      <c r="D373" s="253" t="s">
        <v>1233</v>
      </c>
      <c r="E373" s="254">
        <v>0</v>
      </c>
      <c r="F373" s="254">
        <v>0</v>
      </c>
      <c r="G373" s="254">
        <v>101805897</v>
      </c>
      <c r="H373" s="254">
        <v>101805897</v>
      </c>
      <c r="I373" s="254">
        <v>0</v>
      </c>
      <c r="J373" s="254">
        <v>0</v>
      </c>
    </row>
    <row r="374" spans="1:10" x14ac:dyDescent="0.2">
      <c r="A374" s="253" t="s">
        <v>425</v>
      </c>
      <c r="B374" s="253" t="s">
        <v>1234</v>
      </c>
      <c r="C374" s="253">
        <f t="shared" si="5"/>
        <v>1306110903</v>
      </c>
      <c r="D374" s="253" t="s">
        <v>1235</v>
      </c>
      <c r="E374" s="254">
        <v>0</v>
      </c>
      <c r="F374" s="254">
        <v>0</v>
      </c>
      <c r="G374" s="254">
        <v>114319594</v>
      </c>
      <c r="H374" s="254">
        <v>114319593</v>
      </c>
      <c r="I374" s="254">
        <v>1</v>
      </c>
      <c r="J374" s="254">
        <v>0</v>
      </c>
    </row>
    <row r="375" spans="1:10" x14ac:dyDescent="0.2">
      <c r="A375" s="253" t="s">
        <v>426</v>
      </c>
      <c r="B375" s="253" t="s">
        <v>1236</v>
      </c>
      <c r="C375" s="253">
        <f t="shared" si="5"/>
        <v>1306110904</v>
      </c>
      <c r="D375" s="253" t="s">
        <v>1237</v>
      </c>
      <c r="E375" s="254">
        <v>0</v>
      </c>
      <c r="F375" s="254">
        <v>0</v>
      </c>
      <c r="G375" s="254">
        <v>101805897</v>
      </c>
      <c r="H375" s="254">
        <v>101805897</v>
      </c>
      <c r="I375" s="254">
        <v>0</v>
      </c>
      <c r="J375" s="254">
        <v>0</v>
      </c>
    </row>
    <row r="376" spans="1:10" x14ac:dyDescent="0.2">
      <c r="A376" s="253" t="s">
        <v>427</v>
      </c>
      <c r="B376" s="253" t="s">
        <v>1238</v>
      </c>
      <c r="C376" s="253">
        <f t="shared" si="5"/>
        <v>1306110905</v>
      </c>
      <c r="D376" s="253" t="s">
        <v>1239</v>
      </c>
      <c r="E376" s="254">
        <v>0</v>
      </c>
      <c r="F376" s="254">
        <v>0</v>
      </c>
      <c r="G376" s="254">
        <v>101805897</v>
      </c>
      <c r="H376" s="254">
        <v>101805897</v>
      </c>
      <c r="I376" s="254">
        <v>0</v>
      </c>
      <c r="J376" s="254">
        <v>0</v>
      </c>
    </row>
    <row r="377" spans="1:10" x14ac:dyDescent="0.2">
      <c r="A377" s="253" t="s">
        <v>434</v>
      </c>
      <c r="B377" s="253" t="s">
        <v>1240</v>
      </c>
      <c r="C377" s="253">
        <f t="shared" si="5"/>
        <v>1306110906</v>
      </c>
      <c r="D377" s="253" t="s">
        <v>1541</v>
      </c>
      <c r="E377" s="254">
        <v>0</v>
      </c>
      <c r="F377" s="254">
        <v>0</v>
      </c>
      <c r="G377" s="254">
        <v>133095417</v>
      </c>
      <c r="H377" s="254">
        <v>133095417</v>
      </c>
      <c r="I377" s="254">
        <v>0</v>
      </c>
      <c r="J377" s="254">
        <v>0</v>
      </c>
    </row>
    <row r="378" spans="1:10" x14ac:dyDescent="0.2">
      <c r="A378" s="253" t="s">
        <v>435</v>
      </c>
      <c r="B378" s="253" t="s">
        <v>1241</v>
      </c>
      <c r="C378" s="253">
        <f t="shared" si="5"/>
        <v>1306110907</v>
      </c>
      <c r="D378" s="253" t="s">
        <v>1542</v>
      </c>
      <c r="E378" s="254">
        <v>0</v>
      </c>
      <c r="F378" s="254">
        <v>0</v>
      </c>
      <c r="G378" s="254">
        <v>133095417</v>
      </c>
      <c r="H378" s="254">
        <v>133095417</v>
      </c>
      <c r="I378" s="254">
        <v>0</v>
      </c>
      <c r="J378" s="254">
        <v>0</v>
      </c>
    </row>
    <row r="379" spans="1:10" x14ac:dyDescent="0.2">
      <c r="A379" s="253" t="s">
        <v>1768</v>
      </c>
      <c r="B379" s="253" t="s">
        <v>1242</v>
      </c>
      <c r="C379" s="253">
        <f t="shared" si="5"/>
        <v>1306111005</v>
      </c>
      <c r="D379" s="253" t="s">
        <v>1565</v>
      </c>
      <c r="E379" s="254">
        <v>0</v>
      </c>
      <c r="F379" s="254">
        <v>0</v>
      </c>
      <c r="G379" s="254">
        <v>53172638</v>
      </c>
      <c r="H379" s="254">
        <v>53172638</v>
      </c>
      <c r="I379" s="254">
        <v>0</v>
      </c>
      <c r="J379" s="254">
        <v>0</v>
      </c>
    </row>
    <row r="380" spans="1:10" x14ac:dyDescent="0.2">
      <c r="A380" s="253" t="s">
        <v>1769</v>
      </c>
      <c r="B380" s="253" t="s">
        <v>1243</v>
      </c>
      <c r="C380" s="253">
        <f t="shared" si="5"/>
        <v>1306111031</v>
      </c>
      <c r="D380" s="253" t="s">
        <v>1770</v>
      </c>
      <c r="E380" s="254">
        <v>0</v>
      </c>
      <c r="F380" s="254">
        <v>0</v>
      </c>
      <c r="G380" s="254">
        <v>56047407</v>
      </c>
      <c r="H380" s="254">
        <v>56047407</v>
      </c>
      <c r="I380" s="254">
        <v>0</v>
      </c>
      <c r="J380" s="254">
        <v>0</v>
      </c>
    </row>
    <row r="381" spans="1:10" x14ac:dyDescent="0.2">
      <c r="A381" s="253" t="s">
        <v>1771</v>
      </c>
      <c r="B381" s="253" t="s">
        <v>1244</v>
      </c>
      <c r="C381" s="253">
        <f t="shared" si="5"/>
        <v>1306111033</v>
      </c>
      <c r="D381" s="253" t="s">
        <v>1245</v>
      </c>
      <c r="E381" s="254">
        <v>0</v>
      </c>
      <c r="F381" s="254">
        <v>0</v>
      </c>
      <c r="G381" s="254">
        <v>56747403</v>
      </c>
      <c r="H381" s="254">
        <v>60358746</v>
      </c>
      <c r="I381" s="254">
        <v>0</v>
      </c>
      <c r="J381" s="254">
        <v>3611343</v>
      </c>
    </row>
    <row r="382" spans="1:10" x14ac:dyDescent="0.2">
      <c r="A382" s="253" t="s">
        <v>1772</v>
      </c>
      <c r="B382" s="253" t="s">
        <v>1246</v>
      </c>
      <c r="C382" s="253">
        <f t="shared" si="5"/>
        <v>1306111095</v>
      </c>
      <c r="D382" s="253" t="s">
        <v>1773</v>
      </c>
      <c r="E382" s="254">
        <v>0</v>
      </c>
      <c r="F382" s="254">
        <v>0</v>
      </c>
      <c r="G382" s="254">
        <v>53172638</v>
      </c>
      <c r="H382" s="254">
        <v>53172638</v>
      </c>
      <c r="I382" s="254">
        <v>0</v>
      </c>
      <c r="J382" s="254">
        <v>0</v>
      </c>
    </row>
    <row r="383" spans="1:10" x14ac:dyDescent="0.2">
      <c r="A383" s="253" t="s">
        <v>1774</v>
      </c>
      <c r="B383" s="253" t="s">
        <v>1247</v>
      </c>
      <c r="C383" s="253">
        <f t="shared" si="5"/>
        <v>1306111104</v>
      </c>
      <c r="D383" s="253" t="s">
        <v>1248</v>
      </c>
      <c r="E383" s="254">
        <v>0</v>
      </c>
      <c r="F383" s="254">
        <v>0</v>
      </c>
      <c r="G383" s="254">
        <v>100368514</v>
      </c>
      <c r="H383" s="254">
        <v>100368514</v>
      </c>
      <c r="I383" s="254">
        <v>0</v>
      </c>
      <c r="J383" s="254">
        <v>0</v>
      </c>
    </row>
    <row r="384" spans="1:10" x14ac:dyDescent="0.2">
      <c r="A384" s="253" t="s">
        <v>1775</v>
      </c>
      <c r="B384" s="253" t="s">
        <v>1249</v>
      </c>
      <c r="C384" s="253">
        <f t="shared" si="5"/>
        <v>1306111120</v>
      </c>
      <c r="D384" s="253" t="s">
        <v>1776</v>
      </c>
      <c r="E384" s="254">
        <v>0</v>
      </c>
      <c r="F384" s="254">
        <v>0</v>
      </c>
      <c r="G384" s="254">
        <v>105973234</v>
      </c>
      <c r="H384" s="254">
        <v>105973234</v>
      </c>
      <c r="I384" s="254">
        <v>0</v>
      </c>
      <c r="J384" s="254">
        <v>0</v>
      </c>
    </row>
    <row r="385" spans="1:10" x14ac:dyDescent="0.2">
      <c r="A385" s="253" t="s">
        <v>1777</v>
      </c>
      <c r="B385" s="253" t="s">
        <v>1251</v>
      </c>
      <c r="C385" s="253">
        <f t="shared" si="5"/>
        <v>1306111143</v>
      </c>
      <c r="D385" s="253" t="s">
        <v>1074</v>
      </c>
      <c r="E385" s="254">
        <v>0</v>
      </c>
      <c r="F385" s="254">
        <v>0</v>
      </c>
      <c r="G385" s="254">
        <v>114319594</v>
      </c>
      <c r="H385" s="254">
        <v>114319594</v>
      </c>
      <c r="I385" s="254">
        <v>0</v>
      </c>
      <c r="J385" s="254">
        <v>0</v>
      </c>
    </row>
    <row r="386" spans="1:10" x14ac:dyDescent="0.2">
      <c r="A386" s="253" t="s">
        <v>1778</v>
      </c>
      <c r="B386" s="253" t="s">
        <v>1252</v>
      </c>
      <c r="C386" s="253">
        <f t="shared" si="5"/>
        <v>1306111144</v>
      </c>
      <c r="D386" s="253" t="s">
        <v>1779</v>
      </c>
      <c r="E386" s="254">
        <v>0</v>
      </c>
      <c r="F386" s="254">
        <v>0</v>
      </c>
      <c r="G386" s="254">
        <v>101805897</v>
      </c>
      <c r="H386" s="254">
        <v>101805897</v>
      </c>
      <c r="I386" s="254">
        <v>0</v>
      </c>
      <c r="J386" s="254">
        <v>0</v>
      </c>
    </row>
    <row r="387" spans="1:10" x14ac:dyDescent="0.2">
      <c r="A387" s="253" t="s">
        <v>1780</v>
      </c>
      <c r="B387" s="253" t="s">
        <v>1254</v>
      </c>
      <c r="C387" s="253">
        <f t="shared" si="5"/>
        <v>1306111189</v>
      </c>
      <c r="D387" s="253" t="s">
        <v>1255</v>
      </c>
      <c r="E387" s="254">
        <v>0</v>
      </c>
      <c r="F387" s="254">
        <v>0</v>
      </c>
      <c r="G387" s="254">
        <v>114319594</v>
      </c>
      <c r="H387" s="254">
        <v>114319594</v>
      </c>
      <c r="I387" s="254">
        <v>0</v>
      </c>
      <c r="J387" s="254">
        <v>0</v>
      </c>
    </row>
    <row r="388" spans="1:10" x14ac:dyDescent="0.2">
      <c r="A388" s="253" t="s">
        <v>1781</v>
      </c>
      <c r="B388" s="253" t="s">
        <v>1256</v>
      </c>
      <c r="C388" s="253">
        <f t="shared" si="5"/>
        <v>1306111206</v>
      </c>
      <c r="D388" s="253" t="s">
        <v>1257</v>
      </c>
      <c r="E388" s="254">
        <v>0</v>
      </c>
      <c r="F388" s="254">
        <v>0</v>
      </c>
      <c r="G388" s="254">
        <v>114319594</v>
      </c>
      <c r="H388" s="254">
        <v>114319594</v>
      </c>
      <c r="I388" s="254">
        <v>0</v>
      </c>
      <c r="J388" s="254">
        <v>0</v>
      </c>
    </row>
    <row r="389" spans="1:10" x14ac:dyDescent="0.2">
      <c r="A389" s="253" t="s">
        <v>1782</v>
      </c>
      <c r="B389" s="253" t="s">
        <v>1258</v>
      </c>
      <c r="C389" s="253">
        <f t="shared" si="5"/>
        <v>1306111209</v>
      </c>
      <c r="D389" s="253" t="s">
        <v>823</v>
      </c>
      <c r="E389" s="254">
        <v>0</v>
      </c>
      <c r="F389" s="254">
        <v>0</v>
      </c>
      <c r="G389" s="254">
        <v>114319594</v>
      </c>
      <c r="H389" s="254">
        <v>114319594</v>
      </c>
      <c r="I389" s="254">
        <v>0</v>
      </c>
      <c r="J389" s="254">
        <v>0</v>
      </c>
    </row>
    <row r="390" spans="1:10" x14ac:dyDescent="0.2">
      <c r="A390" s="253" t="s">
        <v>195</v>
      </c>
      <c r="B390" s="253" t="s">
        <v>1259</v>
      </c>
      <c r="C390" s="253">
        <f t="shared" si="5"/>
        <v>1306111250</v>
      </c>
      <c r="D390" s="253" t="s">
        <v>1260</v>
      </c>
      <c r="E390" s="254">
        <v>0</v>
      </c>
      <c r="F390" s="254">
        <v>0</v>
      </c>
      <c r="G390" s="254">
        <v>100368514</v>
      </c>
      <c r="H390" s="254">
        <v>100368514</v>
      </c>
      <c r="I390" s="254">
        <v>0</v>
      </c>
      <c r="J390" s="254">
        <v>0</v>
      </c>
    </row>
    <row r="391" spans="1:10" x14ac:dyDescent="0.2">
      <c r="A391" s="253" t="s">
        <v>1783</v>
      </c>
      <c r="B391" s="253" t="s">
        <v>1261</v>
      </c>
      <c r="C391" s="253">
        <f t="shared" si="5"/>
        <v>1306111299</v>
      </c>
      <c r="D391" s="253" t="s">
        <v>1545</v>
      </c>
      <c r="E391" s="254">
        <v>0</v>
      </c>
      <c r="F391" s="254">
        <v>0</v>
      </c>
      <c r="G391" s="254">
        <v>103958191</v>
      </c>
      <c r="H391" s="254">
        <v>103958191</v>
      </c>
      <c r="I391" s="254">
        <v>0</v>
      </c>
      <c r="J391" s="254">
        <v>0</v>
      </c>
    </row>
    <row r="392" spans="1:10" x14ac:dyDescent="0.2">
      <c r="A392" s="253" t="s">
        <v>1784</v>
      </c>
      <c r="B392" s="253" t="s">
        <v>1262</v>
      </c>
      <c r="C392" s="253">
        <f t="shared" si="5"/>
        <v>1306111349</v>
      </c>
      <c r="D392" s="253" t="s">
        <v>1263</v>
      </c>
      <c r="E392" s="254">
        <v>0</v>
      </c>
      <c r="F392" s="254">
        <v>0</v>
      </c>
      <c r="G392" s="254">
        <v>114319594</v>
      </c>
      <c r="H392" s="254">
        <v>114319594</v>
      </c>
      <c r="I392" s="254">
        <v>0</v>
      </c>
      <c r="J392" s="254">
        <v>0</v>
      </c>
    </row>
    <row r="393" spans="1:10" x14ac:dyDescent="0.2">
      <c r="A393" s="253" t="s">
        <v>1785</v>
      </c>
      <c r="B393" s="253" t="s">
        <v>1264</v>
      </c>
      <c r="C393" s="253">
        <f t="shared" si="5"/>
        <v>1306111360</v>
      </c>
      <c r="D393" s="253" t="s">
        <v>1265</v>
      </c>
      <c r="E393" s="254">
        <v>0</v>
      </c>
      <c r="F393" s="254">
        <v>0</v>
      </c>
      <c r="G393" s="254">
        <v>101805897</v>
      </c>
      <c r="H393" s="254">
        <v>101805897</v>
      </c>
      <c r="I393" s="254">
        <v>0</v>
      </c>
      <c r="J393" s="254">
        <v>0</v>
      </c>
    </row>
    <row r="394" spans="1:10" x14ac:dyDescent="0.2">
      <c r="A394" s="253" t="s">
        <v>31</v>
      </c>
      <c r="B394" s="253" t="s">
        <v>1266</v>
      </c>
      <c r="C394" s="253">
        <f t="shared" si="5"/>
        <v>1306111373</v>
      </c>
      <c r="D394" s="253" t="s">
        <v>1267</v>
      </c>
      <c r="E394" s="254">
        <v>0</v>
      </c>
      <c r="F394" s="254">
        <v>0</v>
      </c>
      <c r="G394" s="254">
        <v>120222375</v>
      </c>
      <c r="H394" s="254">
        <v>120222375</v>
      </c>
      <c r="I394" s="254">
        <v>0</v>
      </c>
      <c r="J394" s="254">
        <v>0</v>
      </c>
    </row>
    <row r="395" spans="1:10" x14ac:dyDescent="0.2">
      <c r="A395" s="253" t="s">
        <v>1268</v>
      </c>
      <c r="B395" s="253" t="s">
        <v>1269</v>
      </c>
      <c r="C395" s="253">
        <f t="shared" si="5"/>
        <v>1306111375</v>
      </c>
      <c r="D395" s="253" t="s">
        <v>926</v>
      </c>
      <c r="E395" s="254">
        <v>0</v>
      </c>
      <c r="F395" s="254">
        <v>0</v>
      </c>
      <c r="G395" s="254">
        <v>152184479</v>
      </c>
      <c r="H395" s="254">
        <v>152184479</v>
      </c>
      <c r="I395" s="254">
        <v>0</v>
      </c>
      <c r="J395" s="254">
        <v>0</v>
      </c>
    </row>
    <row r="396" spans="1:10" x14ac:dyDescent="0.2">
      <c r="A396" s="253" t="s">
        <v>281</v>
      </c>
      <c r="B396" s="253" t="s">
        <v>1270</v>
      </c>
      <c r="C396" s="253">
        <f t="shared" ref="C396:C459" si="6">VALUE(B396)</f>
        <v>1306111376</v>
      </c>
      <c r="D396" s="253" t="s">
        <v>1271</v>
      </c>
      <c r="E396" s="254">
        <v>0</v>
      </c>
      <c r="F396" s="254">
        <v>0</v>
      </c>
      <c r="G396" s="254">
        <v>134374266</v>
      </c>
      <c r="H396" s="254">
        <v>134374266</v>
      </c>
      <c r="I396" s="254">
        <v>0</v>
      </c>
      <c r="J396" s="254">
        <v>0</v>
      </c>
    </row>
    <row r="397" spans="1:10" x14ac:dyDescent="0.2">
      <c r="A397" s="253" t="s">
        <v>1272</v>
      </c>
      <c r="B397" s="253" t="s">
        <v>1273</v>
      </c>
      <c r="C397" s="253">
        <f t="shared" si="6"/>
        <v>1306111388</v>
      </c>
      <c r="D397" s="253" t="s">
        <v>1786</v>
      </c>
      <c r="E397" s="254">
        <v>0</v>
      </c>
      <c r="F397" s="254">
        <v>0</v>
      </c>
      <c r="G397" s="254">
        <v>345596844</v>
      </c>
      <c r="H397" s="254">
        <v>326326266</v>
      </c>
      <c r="I397" s="254">
        <v>19270578</v>
      </c>
      <c r="J397" s="254">
        <v>0</v>
      </c>
    </row>
    <row r="398" spans="1:10" x14ac:dyDescent="0.2">
      <c r="A398" s="253" t="s">
        <v>1275</v>
      </c>
      <c r="B398" s="253" t="s">
        <v>1276</v>
      </c>
      <c r="C398" s="253">
        <f t="shared" si="6"/>
        <v>1306111391</v>
      </c>
      <c r="D398" s="253" t="s">
        <v>1277</v>
      </c>
      <c r="E398" s="254">
        <v>0</v>
      </c>
      <c r="F398" s="254">
        <v>0</v>
      </c>
      <c r="G398" s="254">
        <v>140932242</v>
      </c>
      <c r="H398" s="254">
        <v>140932242</v>
      </c>
      <c r="I398" s="254">
        <v>0</v>
      </c>
      <c r="J398" s="254">
        <v>0</v>
      </c>
    </row>
    <row r="399" spans="1:10" x14ac:dyDescent="0.2">
      <c r="A399" s="253" t="s">
        <v>1787</v>
      </c>
      <c r="B399" s="253" t="s">
        <v>1278</v>
      </c>
      <c r="C399" s="253">
        <f t="shared" si="6"/>
        <v>1306111396</v>
      </c>
      <c r="D399" s="253" t="s">
        <v>1279</v>
      </c>
      <c r="E399" s="254">
        <v>0</v>
      </c>
      <c r="F399" s="254">
        <v>0</v>
      </c>
      <c r="G399" s="254">
        <v>140932242</v>
      </c>
      <c r="H399" s="254">
        <v>140932242</v>
      </c>
      <c r="I399" s="254">
        <v>0</v>
      </c>
      <c r="J399" s="254">
        <v>0</v>
      </c>
    </row>
    <row r="400" spans="1:10" x14ac:dyDescent="0.2">
      <c r="A400" s="253" t="s">
        <v>410</v>
      </c>
      <c r="B400" s="253" t="s">
        <v>1280</v>
      </c>
      <c r="C400" s="253">
        <f t="shared" si="6"/>
        <v>1306111397</v>
      </c>
      <c r="D400" s="253" t="s">
        <v>1281</v>
      </c>
      <c r="E400" s="254">
        <v>0</v>
      </c>
      <c r="F400" s="254">
        <v>0</v>
      </c>
      <c r="G400" s="254">
        <v>114319594</v>
      </c>
      <c r="H400" s="254">
        <v>114319594</v>
      </c>
      <c r="I400" s="254">
        <v>0</v>
      </c>
      <c r="J400" s="254">
        <v>0</v>
      </c>
    </row>
    <row r="401" spans="1:10" x14ac:dyDescent="0.2">
      <c r="A401" s="253" t="s">
        <v>105</v>
      </c>
      <c r="B401" s="253" t="s">
        <v>1282</v>
      </c>
      <c r="C401" s="253">
        <f t="shared" si="6"/>
        <v>1306111425</v>
      </c>
      <c r="D401" s="253" t="s">
        <v>1283</v>
      </c>
      <c r="E401" s="254">
        <v>0</v>
      </c>
      <c r="F401" s="254">
        <v>0</v>
      </c>
      <c r="G401" s="254">
        <v>150039276</v>
      </c>
      <c r="H401" s="254">
        <v>150039276</v>
      </c>
      <c r="I401" s="254">
        <v>0</v>
      </c>
      <c r="J401" s="254">
        <v>0</v>
      </c>
    </row>
    <row r="402" spans="1:10" x14ac:dyDescent="0.2">
      <c r="A402" s="253" t="s">
        <v>227</v>
      </c>
      <c r="B402" s="253" t="s">
        <v>1284</v>
      </c>
      <c r="C402" s="253">
        <f t="shared" si="6"/>
        <v>1306111445</v>
      </c>
      <c r="D402" s="253" t="s">
        <v>1006</v>
      </c>
      <c r="E402" s="254">
        <v>0</v>
      </c>
      <c r="F402" s="254">
        <v>0</v>
      </c>
      <c r="G402" s="254">
        <v>134374266</v>
      </c>
      <c r="H402" s="254">
        <v>143032500</v>
      </c>
      <c r="I402" s="254">
        <v>0</v>
      </c>
      <c r="J402" s="254">
        <v>8658234</v>
      </c>
    </row>
    <row r="403" spans="1:10" x14ac:dyDescent="0.2">
      <c r="A403" s="253" t="s">
        <v>1788</v>
      </c>
      <c r="B403" s="253" t="s">
        <v>1286</v>
      </c>
      <c r="C403" s="253">
        <f t="shared" si="6"/>
        <v>1306111446</v>
      </c>
      <c r="D403" s="253" t="s">
        <v>1287</v>
      </c>
      <c r="E403" s="254">
        <v>0</v>
      </c>
      <c r="F403" s="254">
        <v>0</v>
      </c>
      <c r="G403" s="254">
        <v>101805897</v>
      </c>
      <c r="H403" s="254">
        <v>101805897</v>
      </c>
      <c r="I403" s="254">
        <v>0</v>
      </c>
      <c r="J403" s="254">
        <v>0</v>
      </c>
    </row>
    <row r="404" spans="1:10" x14ac:dyDescent="0.2">
      <c r="A404" s="253" t="s">
        <v>99</v>
      </c>
      <c r="B404" s="253" t="s">
        <v>1288</v>
      </c>
      <c r="C404" s="253">
        <f t="shared" si="6"/>
        <v>1306111448</v>
      </c>
      <c r="D404" s="253" t="s">
        <v>1289</v>
      </c>
      <c r="E404" s="254">
        <v>0</v>
      </c>
      <c r="F404" s="254">
        <v>0</v>
      </c>
      <c r="G404" s="254">
        <v>56047407</v>
      </c>
      <c r="H404" s="254">
        <v>56047407</v>
      </c>
      <c r="I404" s="254">
        <v>0</v>
      </c>
      <c r="J404" s="254">
        <v>0</v>
      </c>
    </row>
    <row r="405" spans="1:10" x14ac:dyDescent="0.2">
      <c r="A405" s="253" t="s">
        <v>1789</v>
      </c>
      <c r="B405" s="253" t="s">
        <v>1290</v>
      </c>
      <c r="C405" s="253">
        <f t="shared" si="6"/>
        <v>1306111450</v>
      </c>
      <c r="D405" s="253" t="s">
        <v>1291</v>
      </c>
      <c r="E405" s="254">
        <v>0</v>
      </c>
      <c r="F405" s="254">
        <v>0</v>
      </c>
      <c r="G405" s="254">
        <v>120222375</v>
      </c>
      <c r="H405" s="254">
        <v>120222375</v>
      </c>
      <c r="I405" s="254">
        <v>0</v>
      </c>
      <c r="J405" s="254">
        <v>0</v>
      </c>
    </row>
    <row r="406" spans="1:10" x14ac:dyDescent="0.2">
      <c r="A406" s="253" t="s">
        <v>24</v>
      </c>
      <c r="B406" s="253" t="s">
        <v>1292</v>
      </c>
      <c r="C406" s="253">
        <f t="shared" si="6"/>
        <v>1306111455</v>
      </c>
      <c r="D406" s="253" t="s">
        <v>1293</v>
      </c>
      <c r="E406" s="254">
        <v>0</v>
      </c>
      <c r="F406" s="254">
        <v>0</v>
      </c>
      <c r="G406" s="254">
        <v>120222375</v>
      </c>
      <c r="H406" s="254">
        <v>123669720</v>
      </c>
      <c r="I406" s="254">
        <v>0</v>
      </c>
      <c r="J406" s="254">
        <v>3447345</v>
      </c>
    </row>
    <row r="407" spans="1:10" x14ac:dyDescent="0.2">
      <c r="A407" s="253" t="s">
        <v>129</v>
      </c>
      <c r="B407" s="253" t="s">
        <v>1294</v>
      </c>
      <c r="C407" s="253">
        <f t="shared" si="6"/>
        <v>1306111461</v>
      </c>
      <c r="D407" s="253" t="s">
        <v>1295</v>
      </c>
      <c r="E407" s="254">
        <v>0</v>
      </c>
      <c r="F407" s="254">
        <v>0</v>
      </c>
      <c r="G407" s="254">
        <v>148187949</v>
      </c>
      <c r="H407" s="254">
        <v>148187949</v>
      </c>
      <c r="I407" s="254">
        <v>0</v>
      </c>
      <c r="J407" s="254">
        <v>0</v>
      </c>
    </row>
    <row r="408" spans="1:10" x14ac:dyDescent="0.2">
      <c r="A408" s="253" t="s">
        <v>223</v>
      </c>
      <c r="B408" s="253" t="s">
        <v>1296</v>
      </c>
      <c r="C408" s="253">
        <f t="shared" si="6"/>
        <v>1306111464</v>
      </c>
      <c r="D408" s="253" t="s">
        <v>1297</v>
      </c>
      <c r="E408" s="254">
        <v>0</v>
      </c>
      <c r="F408" s="254">
        <v>0</v>
      </c>
      <c r="G408" s="254">
        <v>135964906</v>
      </c>
      <c r="H408" s="254">
        <v>135964906</v>
      </c>
      <c r="I408" s="254">
        <v>0</v>
      </c>
      <c r="J408" s="254">
        <v>0</v>
      </c>
    </row>
    <row r="409" spans="1:10" x14ac:dyDescent="0.2">
      <c r="A409" s="253" t="s">
        <v>1298</v>
      </c>
      <c r="B409" s="253" t="s">
        <v>1299</v>
      </c>
      <c r="C409" s="253">
        <f t="shared" si="6"/>
        <v>1306111465</v>
      </c>
      <c r="D409" s="253" t="s">
        <v>1300</v>
      </c>
      <c r="E409" s="254">
        <v>0</v>
      </c>
      <c r="F409" s="254">
        <v>0</v>
      </c>
      <c r="G409" s="254">
        <v>180460806</v>
      </c>
      <c r="H409" s="254">
        <v>180460806</v>
      </c>
      <c r="I409" s="254">
        <v>0</v>
      </c>
      <c r="J409" s="254">
        <v>0</v>
      </c>
    </row>
    <row r="410" spans="1:10" x14ac:dyDescent="0.2">
      <c r="A410" s="253" t="s">
        <v>1301</v>
      </c>
      <c r="B410" s="253" t="s">
        <v>1302</v>
      </c>
      <c r="C410" s="253">
        <f t="shared" si="6"/>
        <v>1306111467</v>
      </c>
      <c r="D410" s="253" t="s">
        <v>1790</v>
      </c>
      <c r="E410" s="254">
        <v>0</v>
      </c>
      <c r="F410" s="254">
        <v>0</v>
      </c>
      <c r="G410" s="254">
        <v>150407179</v>
      </c>
      <c r="H410" s="254">
        <v>150407179</v>
      </c>
      <c r="I410" s="254">
        <v>0</v>
      </c>
      <c r="J410" s="254">
        <v>0</v>
      </c>
    </row>
    <row r="411" spans="1:10" x14ac:dyDescent="0.2">
      <c r="A411" s="253" t="s">
        <v>1304</v>
      </c>
      <c r="B411" s="253" t="s">
        <v>1305</v>
      </c>
      <c r="C411" s="253">
        <f t="shared" si="6"/>
        <v>1306111482</v>
      </c>
      <c r="D411" s="253" t="s">
        <v>1159</v>
      </c>
      <c r="E411" s="254">
        <v>0</v>
      </c>
      <c r="F411" s="254">
        <v>0</v>
      </c>
      <c r="G411" s="254">
        <v>203740945</v>
      </c>
      <c r="H411" s="254">
        <v>192380292</v>
      </c>
      <c r="I411" s="254">
        <v>11360653</v>
      </c>
      <c r="J411" s="254">
        <v>0</v>
      </c>
    </row>
    <row r="412" spans="1:10" x14ac:dyDescent="0.2">
      <c r="A412" s="253" t="s">
        <v>419</v>
      </c>
      <c r="B412" s="253" t="s">
        <v>1306</v>
      </c>
      <c r="C412" s="253">
        <f t="shared" si="6"/>
        <v>1306111484</v>
      </c>
      <c r="D412" s="253" t="s">
        <v>1307</v>
      </c>
      <c r="E412" s="254">
        <v>0</v>
      </c>
      <c r="F412" s="254">
        <v>0</v>
      </c>
      <c r="G412" s="254">
        <v>101805897</v>
      </c>
      <c r="H412" s="254">
        <v>101805897</v>
      </c>
      <c r="I412" s="254">
        <v>0</v>
      </c>
      <c r="J412" s="254">
        <v>0</v>
      </c>
    </row>
    <row r="413" spans="1:10" x14ac:dyDescent="0.2">
      <c r="A413" s="253" t="s">
        <v>21</v>
      </c>
      <c r="B413" s="253" t="s">
        <v>1308</v>
      </c>
      <c r="C413" s="253">
        <f t="shared" si="6"/>
        <v>1306111489</v>
      </c>
      <c r="D413" s="253" t="s">
        <v>1309</v>
      </c>
      <c r="E413" s="254">
        <v>0</v>
      </c>
      <c r="F413" s="254">
        <v>0</v>
      </c>
      <c r="G413" s="254">
        <v>128318228</v>
      </c>
      <c r="H413" s="254">
        <v>128318228</v>
      </c>
      <c r="I413" s="254">
        <v>0</v>
      </c>
      <c r="J413" s="254">
        <v>0</v>
      </c>
    </row>
    <row r="414" spans="1:10" x14ac:dyDescent="0.2">
      <c r="A414" s="253" t="s">
        <v>81</v>
      </c>
      <c r="B414" s="253" t="s">
        <v>1310</v>
      </c>
      <c r="C414" s="253">
        <f t="shared" si="6"/>
        <v>1306111490</v>
      </c>
      <c r="D414" s="253" t="s">
        <v>1791</v>
      </c>
      <c r="E414" s="254">
        <v>0</v>
      </c>
      <c r="F414" s="254">
        <v>0</v>
      </c>
      <c r="G414" s="254">
        <v>148187949</v>
      </c>
      <c r="H414" s="254">
        <v>148187949</v>
      </c>
      <c r="I414" s="254">
        <v>0</v>
      </c>
      <c r="J414" s="254">
        <v>0</v>
      </c>
    </row>
    <row r="415" spans="1:10" x14ac:dyDescent="0.2">
      <c r="A415" s="253" t="s">
        <v>354</v>
      </c>
      <c r="B415" s="253" t="s">
        <v>1312</v>
      </c>
      <c r="C415" s="253">
        <f t="shared" si="6"/>
        <v>1306111494</v>
      </c>
      <c r="D415" s="253" t="s">
        <v>1313</v>
      </c>
      <c r="E415" s="254">
        <v>0</v>
      </c>
      <c r="F415" s="254">
        <v>0</v>
      </c>
      <c r="G415" s="254">
        <v>133095417</v>
      </c>
      <c r="H415" s="254">
        <v>133095417</v>
      </c>
      <c r="I415" s="254">
        <v>0</v>
      </c>
      <c r="J415" s="254">
        <v>0</v>
      </c>
    </row>
    <row r="416" spans="1:10" x14ac:dyDescent="0.2">
      <c r="A416" s="253" t="s">
        <v>1314</v>
      </c>
      <c r="B416" s="253" t="s">
        <v>1315</v>
      </c>
      <c r="C416" s="253">
        <f t="shared" si="6"/>
        <v>1306111498</v>
      </c>
      <c r="D416" s="253" t="s">
        <v>1316</v>
      </c>
      <c r="E416" s="254">
        <v>0</v>
      </c>
      <c r="F416" s="254">
        <v>0</v>
      </c>
      <c r="G416" s="254">
        <v>140932242</v>
      </c>
      <c r="H416" s="254">
        <v>140932242</v>
      </c>
      <c r="I416" s="254">
        <v>0</v>
      </c>
      <c r="J416" s="254">
        <v>0</v>
      </c>
    </row>
    <row r="417" spans="1:10" x14ac:dyDescent="0.2">
      <c r="A417" s="253" t="s">
        <v>33</v>
      </c>
      <c r="B417" s="253" t="s">
        <v>1317</v>
      </c>
      <c r="C417" s="253">
        <f t="shared" si="6"/>
        <v>1306111499</v>
      </c>
      <c r="D417" s="253" t="s">
        <v>1318</v>
      </c>
      <c r="E417" s="254">
        <v>0</v>
      </c>
      <c r="F417" s="254">
        <v>0</v>
      </c>
      <c r="G417" s="254">
        <v>148187949</v>
      </c>
      <c r="H417" s="254">
        <v>148187949</v>
      </c>
      <c r="I417" s="254">
        <v>0</v>
      </c>
      <c r="J417" s="254">
        <v>0</v>
      </c>
    </row>
    <row r="418" spans="1:10" x14ac:dyDescent="0.2">
      <c r="A418" s="253" t="s">
        <v>1319</v>
      </c>
      <c r="B418" s="253" t="s">
        <v>1320</v>
      </c>
      <c r="C418" s="253">
        <f t="shared" si="6"/>
        <v>1306111501</v>
      </c>
      <c r="D418" s="253" t="s">
        <v>1321</v>
      </c>
      <c r="E418" s="254">
        <v>0</v>
      </c>
      <c r="F418" s="254">
        <v>0</v>
      </c>
      <c r="G418" s="254">
        <v>133095417</v>
      </c>
      <c r="H418" s="254">
        <v>133095417</v>
      </c>
      <c r="I418" s="254">
        <v>0</v>
      </c>
      <c r="J418" s="254">
        <v>0</v>
      </c>
    </row>
    <row r="419" spans="1:10" x14ac:dyDescent="0.2">
      <c r="A419" s="253" t="s">
        <v>1792</v>
      </c>
      <c r="B419" s="253" t="s">
        <v>1322</v>
      </c>
      <c r="C419" s="253">
        <f t="shared" si="6"/>
        <v>1306111518</v>
      </c>
      <c r="D419" s="253" t="s">
        <v>1323</v>
      </c>
      <c r="E419" s="254">
        <v>0</v>
      </c>
      <c r="F419" s="254">
        <v>0</v>
      </c>
      <c r="G419" s="254">
        <v>192806034</v>
      </c>
      <c r="H419" s="254">
        <v>182055114</v>
      </c>
      <c r="I419" s="254">
        <v>10750920</v>
      </c>
      <c r="J419" s="254">
        <v>0</v>
      </c>
    </row>
    <row r="420" spans="1:10" x14ac:dyDescent="0.2">
      <c r="A420" s="253" t="s">
        <v>1793</v>
      </c>
      <c r="B420" s="253" t="s">
        <v>1324</v>
      </c>
      <c r="C420" s="253">
        <f t="shared" si="6"/>
        <v>1306111520</v>
      </c>
      <c r="D420" s="253" t="s">
        <v>1794</v>
      </c>
      <c r="E420" s="254">
        <v>0</v>
      </c>
      <c r="F420" s="254">
        <v>0</v>
      </c>
      <c r="G420" s="254">
        <v>100368514</v>
      </c>
      <c r="H420" s="254">
        <v>100368514</v>
      </c>
      <c r="I420" s="254">
        <v>0</v>
      </c>
      <c r="J420" s="254">
        <v>0</v>
      </c>
    </row>
    <row r="421" spans="1:10" x14ac:dyDescent="0.2">
      <c r="A421" s="253" t="s">
        <v>355</v>
      </c>
      <c r="B421" s="253" t="s">
        <v>1326</v>
      </c>
      <c r="C421" s="253">
        <f t="shared" si="6"/>
        <v>1306111533</v>
      </c>
      <c r="D421" s="253" t="s">
        <v>1327</v>
      </c>
      <c r="E421" s="254">
        <v>0</v>
      </c>
      <c r="F421" s="254">
        <v>0</v>
      </c>
      <c r="G421" s="254">
        <v>133095417</v>
      </c>
      <c r="H421" s="254">
        <v>133095417</v>
      </c>
      <c r="I421" s="254">
        <v>0</v>
      </c>
      <c r="J421" s="254">
        <v>0</v>
      </c>
    </row>
    <row r="422" spans="1:10" x14ac:dyDescent="0.2">
      <c r="A422" s="253" t="s">
        <v>43</v>
      </c>
      <c r="B422" s="253" t="s">
        <v>1328</v>
      </c>
      <c r="C422" s="253">
        <f t="shared" si="6"/>
        <v>1306111536</v>
      </c>
      <c r="D422" s="253" t="s">
        <v>1329</v>
      </c>
      <c r="E422" s="254">
        <v>0</v>
      </c>
      <c r="F422" s="254">
        <v>0</v>
      </c>
      <c r="G422" s="254">
        <v>128318228</v>
      </c>
      <c r="H422" s="254">
        <v>128318228</v>
      </c>
      <c r="I422" s="254">
        <v>0</v>
      </c>
      <c r="J422" s="254">
        <v>0</v>
      </c>
    </row>
    <row r="423" spans="1:10" x14ac:dyDescent="0.2">
      <c r="A423" s="253" t="s">
        <v>193</v>
      </c>
      <c r="B423" s="253" t="s">
        <v>1330</v>
      </c>
      <c r="C423" s="253">
        <f t="shared" si="6"/>
        <v>1306111541</v>
      </c>
      <c r="D423" s="253" t="s">
        <v>1546</v>
      </c>
      <c r="E423" s="254">
        <v>0</v>
      </c>
      <c r="F423" s="254">
        <v>0</v>
      </c>
      <c r="G423" s="254">
        <v>148187949</v>
      </c>
      <c r="H423" s="254">
        <v>148187949</v>
      </c>
      <c r="I423" s="254">
        <v>0</v>
      </c>
      <c r="J423" s="254">
        <v>0</v>
      </c>
    </row>
    <row r="424" spans="1:10" x14ac:dyDescent="0.2">
      <c r="A424" s="253" t="s">
        <v>376</v>
      </c>
      <c r="B424" s="253" t="s">
        <v>1331</v>
      </c>
      <c r="C424" s="253">
        <f t="shared" si="6"/>
        <v>1306111544</v>
      </c>
      <c r="D424" s="253" t="s">
        <v>1332</v>
      </c>
      <c r="E424" s="254">
        <v>0</v>
      </c>
      <c r="F424" s="254">
        <v>0</v>
      </c>
      <c r="G424" s="254">
        <v>124541185</v>
      </c>
      <c r="H424" s="254">
        <v>124541185</v>
      </c>
      <c r="I424" s="254">
        <v>0</v>
      </c>
      <c r="J424" s="254">
        <v>0</v>
      </c>
    </row>
    <row r="425" spans="1:10" x14ac:dyDescent="0.2">
      <c r="A425" s="253" t="s">
        <v>67</v>
      </c>
      <c r="B425" s="253" t="s">
        <v>1333</v>
      </c>
      <c r="C425" s="253">
        <f t="shared" si="6"/>
        <v>1306111592</v>
      </c>
      <c r="D425" s="253" t="s">
        <v>1334</v>
      </c>
      <c r="E425" s="254">
        <v>0</v>
      </c>
      <c r="F425" s="254">
        <v>0</v>
      </c>
      <c r="G425" s="254">
        <v>128318228</v>
      </c>
      <c r="H425" s="254">
        <v>128318228</v>
      </c>
      <c r="I425" s="254">
        <v>0</v>
      </c>
      <c r="J425" s="254">
        <v>0</v>
      </c>
    </row>
    <row r="426" spans="1:10" x14ac:dyDescent="0.2">
      <c r="A426" s="253" t="s">
        <v>142</v>
      </c>
      <c r="B426" s="253" t="s">
        <v>1335</v>
      </c>
      <c r="C426" s="253">
        <f t="shared" si="6"/>
        <v>1306111595</v>
      </c>
      <c r="D426" s="253" t="s">
        <v>1336</v>
      </c>
      <c r="E426" s="254">
        <v>0</v>
      </c>
      <c r="F426" s="254">
        <v>0</v>
      </c>
      <c r="G426" s="254">
        <v>120222375</v>
      </c>
      <c r="H426" s="254">
        <v>120222375</v>
      </c>
      <c r="I426" s="254">
        <v>0</v>
      </c>
      <c r="J426" s="254">
        <v>0</v>
      </c>
    </row>
    <row r="427" spans="1:10" x14ac:dyDescent="0.2">
      <c r="A427" s="253" t="s">
        <v>1337</v>
      </c>
      <c r="B427" s="253" t="s">
        <v>1338</v>
      </c>
      <c r="C427" s="253">
        <f t="shared" si="6"/>
        <v>1306111616</v>
      </c>
      <c r="D427" s="253" t="s">
        <v>1339</v>
      </c>
      <c r="E427" s="254">
        <v>0</v>
      </c>
      <c r="F427" s="254">
        <v>0</v>
      </c>
      <c r="G427" s="254">
        <v>299418975</v>
      </c>
      <c r="H427" s="254">
        <v>282573486</v>
      </c>
      <c r="I427" s="254">
        <v>16845489</v>
      </c>
      <c r="J427" s="254">
        <v>0</v>
      </c>
    </row>
    <row r="428" spans="1:10" x14ac:dyDescent="0.2">
      <c r="A428" s="253" t="s">
        <v>1340</v>
      </c>
      <c r="B428" s="253" t="s">
        <v>1341</v>
      </c>
      <c r="C428" s="253">
        <f t="shared" si="6"/>
        <v>1306111617</v>
      </c>
      <c r="D428" s="253" t="s">
        <v>1342</v>
      </c>
      <c r="E428" s="254">
        <v>0</v>
      </c>
      <c r="F428" s="254">
        <v>0</v>
      </c>
      <c r="G428" s="254">
        <v>192806034</v>
      </c>
      <c r="H428" s="254">
        <v>192806034</v>
      </c>
      <c r="I428" s="254">
        <v>0</v>
      </c>
      <c r="J428" s="254">
        <v>0</v>
      </c>
    </row>
    <row r="429" spans="1:10" x14ac:dyDescent="0.2">
      <c r="A429" s="253" t="s">
        <v>1343</v>
      </c>
      <c r="B429" s="253" t="s">
        <v>1344</v>
      </c>
      <c r="C429" s="253">
        <f t="shared" si="6"/>
        <v>1306111618</v>
      </c>
      <c r="D429" s="253" t="s">
        <v>1345</v>
      </c>
      <c r="E429" s="254">
        <v>0</v>
      </c>
      <c r="F429" s="254">
        <v>0</v>
      </c>
      <c r="G429" s="254">
        <v>192806034</v>
      </c>
      <c r="H429" s="254">
        <v>192806034</v>
      </c>
      <c r="I429" s="254">
        <v>0</v>
      </c>
      <c r="J429" s="254">
        <v>0</v>
      </c>
    </row>
    <row r="430" spans="1:10" x14ac:dyDescent="0.2">
      <c r="A430" s="253" t="s">
        <v>1346</v>
      </c>
      <c r="B430" s="253" t="s">
        <v>1347</v>
      </c>
      <c r="C430" s="253">
        <f t="shared" si="6"/>
        <v>1306111619</v>
      </c>
      <c r="D430" s="253" t="s">
        <v>1795</v>
      </c>
      <c r="E430" s="254">
        <v>0</v>
      </c>
      <c r="F430" s="254">
        <v>0</v>
      </c>
      <c r="G430" s="254">
        <v>185181257</v>
      </c>
      <c r="H430" s="254">
        <v>185181257</v>
      </c>
      <c r="I430" s="254">
        <v>0</v>
      </c>
      <c r="J430" s="254">
        <v>0</v>
      </c>
    </row>
    <row r="431" spans="1:10" x14ac:dyDescent="0.2">
      <c r="A431" s="253" t="s">
        <v>211</v>
      </c>
      <c r="B431" s="253" t="s">
        <v>1349</v>
      </c>
      <c r="C431" s="253">
        <f t="shared" si="6"/>
        <v>1306111628</v>
      </c>
      <c r="D431" s="253" t="s">
        <v>1350</v>
      </c>
      <c r="E431" s="254">
        <v>0</v>
      </c>
      <c r="F431" s="254">
        <v>0</v>
      </c>
      <c r="G431" s="254">
        <v>148187949</v>
      </c>
      <c r="H431" s="254">
        <v>148187949</v>
      </c>
      <c r="I431" s="254">
        <v>0</v>
      </c>
      <c r="J431" s="254">
        <v>0</v>
      </c>
    </row>
    <row r="432" spans="1:10" x14ac:dyDescent="0.2">
      <c r="A432" s="253" t="s">
        <v>218</v>
      </c>
      <c r="B432" s="253" t="s">
        <v>1351</v>
      </c>
      <c r="C432" s="253">
        <f t="shared" si="6"/>
        <v>1306111632</v>
      </c>
      <c r="D432" s="253" t="s">
        <v>1131</v>
      </c>
      <c r="E432" s="254">
        <v>0</v>
      </c>
      <c r="F432" s="254">
        <v>0</v>
      </c>
      <c r="G432" s="254">
        <v>128318228</v>
      </c>
      <c r="H432" s="254">
        <v>128318228</v>
      </c>
      <c r="I432" s="254">
        <v>0</v>
      </c>
      <c r="J432" s="254">
        <v>0</v>
      </c>
    </row>
    <row r="433" spans="1:10" x14ac:dyDescent="0.2">
      <c r="A433" s="253" t="s">
        <v>57</v>
      </c>
      <c r="B433" s="253" t="s">
        <v>1352</v>
      </c>
      <c r="C433" s="253">
        <f t="shared" si="6"/>
        <v>1306111637</v>
      </c>
      <c r="D433" s="253" t="s">
        <v>1547</v>
      </c>
      <c r="E433" s="254">
        <v>0</v>
      </c>
      <c r="F433" s="254">
        <v>0</v>
      </c>
      <c r="G433" s="254">
        <v>148187949</v>
      </c>
      <c r="H433" s="254">
        <v>148187949</v>
      </c>
      <c r="I433" s="254">
        <v>0</v>
      </c>
      <c r="J433" s="254">
        <v>0</v>
      </c>
    </row>
    <row r="434" spans="1:10" x14ac:dyDescent="0.2">
      <c r="A434" s="253" t="s">
        <v>91</v>
      </c>
      <c r="B434" s="253" t="s">
        <v>1353</v>
      </c>
      <c r="C434" s="253">
        <f t="shared" si="6"/>
        <v>1306111639</v>
      </c>
      <c r="D434" s="253" t="s">
        <v>1548</v>
      </c>
      <c r="E434" s="254">
        <v>0</v>
      </c>
      <c r="F434" s="254">
        <v>0</v>
      </c>
      <c r="G434" s="254">
        <v>128318228</v>
      </c>
      <c r="H434" s="254">
        <v>128318228</v>
      </c>
      <c r="I434" s="254">
        <v>0</v>
      </c>
      <c r="J434" s="254">
        <v>0</v>
      </c>
    </row>
    <row r="435" spans="1:10" x14ac:dyDescent="0.2">
      <c r="A435" s="253" t="s">
        <v>153</v>
      </c>
      <c r="B435" s="253" t="s">
        <v>1354</v>
      </c>
      <c r="C435" s="253">
        <f t="shared" si="6"/>
        <v>1306111641</v>
      </c>
      <c r="D435" s="253" t="s">
        <v>1796</v>
      </c>
      <c r="E435" s="254">
        <v>0</v>
      </c>
      <c r="F435" s="254">
        <v>0</v>
      </c>
      <c r="G435" s="254">
        <v>148187949</v>
      </c>
      <c r="H435" s="254">
        <v>157736250</v>
      </c>
      <c r="I435" s="254">
        <v>0</v>
      </c>
      <c r="J435" s="254">
        <v>9548301</v>
      </c>
    </row>
    <row r="436" spans="1:10" x14ac:dyDescent="0.2">
      <c r="A436" s="253" t="s">
        <v>200</v>
      </c>
      <c r="B436" s="253" t="s">
        <v>1355</v>
      </c>
      <c r="C436" s="253">
        <f t="shared" si="6"/>
        <v>1306111642</v>
      </c>
      <c r="D436" s="253" t="s">
        <v>1356</v>
      </c>
      <c r="E436" s="254">
        <v>0</v>
      </c>
      <c r="F436" s="254">
        <v>0</v>
      </c>
      <c r="G436" s="254">
        <v>128318228</v>
      </c>
      <c r="H436" s="254">
        <v>128318228</v>
      </c>
      <c r="I436" s="254">
        <v>0</v>
      </c>
      <c r="J436" s="254">
        <v>0</v>
      </c>
    </row>
    <row r="437" spans="1:10" x14ac:dyDescent="0.2">
      <c r="A437" s="253" t="s">
        <v>205</v>
      </c>
      <c r="B437" s="253" t="s">
        <v>1357</v>
      </c>
      <c r="C437" s="253">
        <f t="shared" si="6"/>
        <v>1306111643</v>
      </c>
      <c r="D437" s="253" t="s">
        <v>1797</v>
      </c>
      <c r="E437" s="254">
        <v>0</v>
      </c>
      <c r="F437" s="254">
        <v>0</v>
      </c>
      <c r="G437" s="254">
        <v>135964906</v>
      </c>
      <c r="H437" s="254">
        <v>135964906</v>
      </c>
      <c r="I437" s="254">
        <v>0</v>
      </c>
      <c r="J437" s="254">
        <v>0</v>
      </c>
    </row>
    <row r="438" spans="1:10" x14ac:dyDescent="0.2">
      <c r="A438" s="253" t="s">
        <v>209</v>
      </c>
      <c r="B438" s="253" t="s">
        <v>1358</v>
      </c>
      <c r="C438" s="253">
        <f t="shared" si="6"/>
        <v>1306111644</v>
      </c>
      <c r="D438" s="253" t="s">
        <v>1359</v>
      </c>
      <c r="E438" s="254">
        <v>0</v>
      </c>
      <c r="F438" s="254">
        <v>0</v>
      </c>
      <c r="G438" s="254">
        <v>134374266</v>
      </c>
      <c r="H438" s="254">
        <v>134374266</v>
      </c>
      <c r="I438" s="254">
        <v>0</v>
      </c>
      <c r="J438" s="254">
        <v>0</v>
      </c>
    </row>
    <row r="439" spans="1:10" x14ac:dyDescent="0.2">
      <c r="A439" s="253" t="s">
        <v>236</v>
      </c>
      <c r="B439" s="253" t="s">
        <v>1360</v>
      </c>
      <c r="C439" s="253">
        <f t="shared" si="6"/>
        <v>1306111645</v>
      </c>
      <c r="D439" s="253" t="s">
        <v>1361</v>
      </c>
      <c r="E439" s="254">
        <v>0</v>
      </c>
      <c r="F439" s="254">
        <v>0</v>
      </c>
      <c r="G439" s="254">
        <v>128318228</v>
      </c>
      <c r="H439" s="254">
        <v>128318228</v>
      </c>
      <c r="I439" s="254">
        <v>0</v>
      </c>
      <c r="J439" s="254">
        <v>0</v>
      </c>
    </row>
    <row r="440" spans="1:10" x14ac:dyDescent="0.2">
      <c r="A440" s="253" t="s">
        <v>241</v>
      </c>
      <c r="B440" s="253" t="s">
        <v>1362</v>
      </c>
      <c r="C440" s="253">
        <f t="shared" si="6"/>
        <v>1306111646</v>
      </c>
      <c r="D440" s="253" t="s">
        <v>1363</v>
      </c>
      <c r="E440" s="254">
        <v>0</v>
      </c>
      <c r="F440" s="254">
        <v>0</v>
      </c>
      <c r="G440" s="254">
        <v>135964906</v>
      </c>
      <c r="H440" s="254">
        <v>135964906</v>
      </c>
      <c r="I440" s="254">
        <v>0</v>
      </c>
      <c r="J440" s="254">
        <v>0</v>
      </c>
    </row>
    <row r="441" spans="1:10" x14ac:dyDescent="0.2">
      <c r="A441" s="253" t="s">
        <v>254</v>
      </c>
      <c r="B441" s="253" t="s">
        <v>1364</v>
      </c>
      <c r="C441" s="253">
        <f t="shared" si="6"/>
        <v>1306111647</v>
      </c>
      <c r="D441" s="253" t="s">
        <v>1279</v>
      </c>
      <c r="E441" s="254">
        <v>0</v>
      </c>
      <c r="F441" s="254">
        <v>0</v>
      </c>
      <c r="G441" s="254">
        <v>128318228</v>
      </c>
      <c r="H441" s="254">
        <v>128318228</v>
      </c>
      <c r="I441" s="254">
        <v>0</v>
      </c>
      <c r="J441" s="254">
        <v>0</v>
      </c>
    </row>
    <row r="442" spans="1:10" x14ac:dyDescent="0.2">
      <c r="A442" s="253" t="s">
        <v>259</v>
      </c>
      <c r="B442" s="253" t="s">
        <v>1365</v>
      </c>
      <c r="C442" s="253">
        <f t="shared" si="6"/>
        <v>1306111648</v>
      </c>
      <c r="D442" s="253" t="s">
        <v>1798</v>
      </c>
      <c r="E442" s="254">
        <v>0</v>
      </c>
      <c r="F442" s="254">
        <v>0</v>
      </c>
      <c r="G442" s="254">
        <v>135964906</v>
      </c>
      <c r="H442" s="254">
        <v>135964906</v>
      </c>
      <c r="I442" s="254">
        <v>0</v>
      </c>
      <c r="J442" s="254">
        <v>0</v>
      </c>
    </row>
    <row r="443" spans="1:10" x14ac:dyDescent="0.2">
      <c r="A443" s="253" t="s">
        <v>347</v>
      </c>
      <c r="B443" s="253" t="s">
        <v>1367</v>
      </c>
      <c r="C443" s="253">
        <f t="shared" si="6"/>
        <v>1306111649</v>
      </c>
      <c r="D443" s="253" t="s">
        <v>1549</v>
      </c>
      <c r="E443" s="254">
        <v>0</v>
      </c>
      <c r="F443" s="254">
        <v>0</v>
      </c>
      <c r="G443" s="254">
        <v>166271865</v>
      </c>
      <c r="H443" s="254">
        <v>166271865</v>
      </c>
      <c r="I443" s="254">
        <v>0</v>
      </c>
      <c r="J443" s="254">
        <v>0</v>
      </c>
    </row>
    <row r="444" spans="1:10" x14ac:dyDescent="0.2">
      <c r="A444" s="253" t="s">
        <v>348</v>
      </c>
      <c r="B444" s="253" t="s">
        <v>1368</v>
      </c>
      <c r="C444" s="253">
        <f t="shared" si="6"/>
        <v>1306111650</v>
      </c>
      <c r="D444" s="253" t="s">
        <v>1260</v>
      </c>
      <c r="E444" s="254">
        <v>0</v>
      </c>
      <c r="F444" s="254">
        <v>0</v>
      </c>
      <c r="G444" s="254">
        <v>154291365</v>
      </c>
      <c r="H444" s="254">
        <v>34828665</v>
      </c>
      <c r="I444" s="254">
        <v>119462700</v>
      </c>
      <c r="J444" s="254">
        <v>0</v>
      </c>
    </row>
    <row r="445" spans="1:10" x14ac:dyDescent="0.2">
      <c r="A445" s="253" t="s">
        <v>428</v>
      </c>
      <c r="B445" s="253" t="s">
        <v>1369</v>
      </c>
      <c r="C445" s="253">
        <f t="shared" si="6"/>
        <v>1306111651</v>
      </c>
      <c r="D445" s="253" t="s">
        <v>1568</v>
      </c>
      <c r="E445" s="254">
        <v>0</v>
      </c>
      <c r="F445" s="254">
        <v>0</v>
      </c>
      <c r="G445" s="254">
        <v>166271865</v>
      </c>
      <c r="H445" s="254">
        <v>153196665</v>
      </c>
      <c r="I445" s="254">
        <v>13075200</v>
      </c>
      <c r="J445" s="254">
        <v>0</v>
      </c>
    </row>
    <row r="446" spans="1:10" x14ac:dyDescent="0.2">
      <c r="A446" s="253" t="s">
        <v>429</v>
      </c>
      <c r="B446" s="253" t="s">
        <v>1370</v>
      </c>
      <c r="C446" s="253">
        <f t="shared" si="6"/>
        <v>1306111652</v>
      </c>
      <c r="D446" s="253" t="s">
        <v>1231</v>
      </c>
      <c r="E446" s="254">
        <v>0</v>
      </c>
      <c r="F446" s="254">
        <v>0</v>
      </c>
      <c r="G446" s="254">
        <v>166271865</v>
      </c>
      <c r="H446" s="254">
        <v>166271865</v>
      </c>
      <c r="I446" s="254">
        <v>0</v>
      </c>
      <c r="J446" s="254">
        <v>0</v>
      </c>
    </row>
    <row r="447" spans="1:10" x14ac:dyDescent="0.2">
      <c r="A447" s="253" t="s">
        <v>430</v>
      </c>
      <c r="B447" s="253" t="s">
        <v>1372</v>
      </c>
      <c r="C447" s="253">
        <f t="shared" si="6"/>
        <v>1306111653</v>
      </c>
      <c r="D447" s="253" t="s">
        <v>1373</v>
      </c>
      <c r="E447" s="254">
        <v>0</v>
      </c>
      <c r="F447" s="254">
        <v>0</v>
      </c>
      <c r="G447" s="254">
        <v>133095417</v>
      </c>
      <c r="H447" s="254">
        <v>133095417</v>
      </c>
      <c r="I447" s="254">
        <v>0</v>
      </c>
      <c r="J447" s="254">
        <v>0</v>
      </c>
    </row>
    <row r="448" spans="1:10" x14ac:dyDescent="0.2">
      <c r="A448" s="253" t="s">
        <v>431</v>
      </c>
      <c r="B448" s="253" t="s">
        <v>1374</v>
      </c>
      <c r="C448" s="253">
        <f t="shared" si="6"/>
        <v>1306111654</v>
      </c>
      <c r="D448" s="253" t="s">
        <v>1373</v>
      </c>
      <c r="E448" s="254">
        <v>0</v>
      </c>
      <c r="F448" s="254">
        <v>0</v>
      </c>
      <c r="G448" s="254">
        <v>133095417</v>
      </c>
      <c r="H448" s="254">
        <v>133095417</v>
      </c>
      <c r="I448" s="254">
        <v>0</v>
      </c>
      <c r="J448" s="254">
        <v>0</v>
      </c>
    </row>
    <row r="449" spans="1:10" x14ac:dyDescent="0.2">
      <c r="A449" s="253" t="s">
        <v>1375</v>
      </c>
      <c r="B449" s="253" t="s">
        <v>1376</v>
      </c>
      <c r="C449" s="253">
        <f t="shared" si="6"/>
        <v>1306111655</v>
      </c>
      <c r="D449" s="253" t="s">
        <v>1377</v>
      </c>
      <c r="E449" s="254">
        <v>0</v>
      </c>
      <c r="F449" s="254">
        <v>0</v>
      </c>
      <c r="G449" s="254">
        <v>133095417</v>
      </c>
      <c r="H449" s="254">
        <v>133094317</v>
      </c>
      <c r="I449" s="254">
        <v>1100</v>
      </c>
      <c r="J449" s="254">
        <v>0</v>
      </c>
    </row>
    <row r="450" spans="1:10" x14ac:dyDescent="0.2">
      <c r="A450" s="253" t="s">
        <v>1799</v>
      </c>
      <c r="B450" s="253" t="s">
        <v>1378</v>
      </c>
      <c r="C450" s="253">
        <f t="shared" si="6"/>
        <v>1306111656</v>
      </c>
      <c r="D450" s="253" t="s">
        <v>1379</v>
      </c>
      <c r="E450" s="254">
        <v>0</v>
      </c>
      <c r="F450" s="254">
        <v>0</v>
      </c>
      <c r="G450" s="254">
        <v>95908396</v>
      </c>
      <c r="H450" s="254">
        <v>95908396</v>
      </c>
      <c r="I450" s="254">
        <v>0</v>
      </c>
      <c r="J450" s="254">
        <v>0</v>
      </c>
    </row>
    <row r="451" spans="1:10" x14ac:dyDescent="0.2">
      <c r="A451" s="253" t="s">
        <v>1800</v>
      </c>
      <c r="B451" s="253" t="s">
        <v>1380</v>
      </c>
      <c r="C451" s="253">
        <f t="shared" si="6"/>
        <v>1306111657</v>
      </c>
      <c r="D451" s="253" t="s">
        <v>1550</v>
      </c>
      <c r="E451" s="254">
        <v>0</v>
      </c>
      <c r="F451" s="254">
        <v>0</v>
      </c>
      <c r="G451" s="254">
        <v>95131569</v>
      </c>
      <c r="H451" s="254">
        <v>101261250</v>
      </c>
      <c r="I451" s="254">
        <v>0</v>
      </c>
      <c r="J451" s="254">
        <v>6129681</v>
      </c>
    </row>
    <row r="452" spans="1:10" x14ac:dyDescent="0.2">
      <c r="A452" s="253" t="s">
        <v>1801</v>
      </c>
      <c r="B452" s="253" t="s">
        <v>1381</v>
      </c>
      <c r="C452" s="253">
        <f t="shared" si="6"/>
        <v>1306111658</v>
      </c>
      <c r="D452" s="253" t="s">
        <v>1569</v>
      </c>
      <c r="E452" s="254">
        <v>0</v>
      </c>
      <c r="F452" s="254">
        <v>0</v>
      </c>
      <c r="G452" s="254">
        <v>101622052</v>
      </c>
      <c r="H452" s="254">
        <v>101622052</v>
      </c>
      <c r="I452" s="254">
        <v>0</v>
      </c>
      <c r="J452" s="254">
        <v>0</v>
      </c>
    </row>
    <row r="453" spans="1:10" x14ac:dyDescent="0.2">
      <c r="A453" s="253" t="s">
        <v>1802</v>
      </c>
      <c r="B453" s="253" t="s">
        <v>1382</v>
      </c>
      <c r="C453" s="253">
        <f t="shared" si="6"/>
        <v>1306111659</v>
      </c>
      <c r="D453" s="253" t="s">
        <v>1383</v>
      </c>
      <c r="E453" s="254">
        <v>0</v>
      </c>
      <c r="F453" s="254">
        <v>0</v>
      </c>
      <c r="G453" s="254">
        <v>56047407</v>
      </c>
      <c r="H453" s="254">
        <v>56047407</v>
      </c>
      <c r="I453" s="254">
        <v>0</v>
      </c>
      <c r="J453" s="254">
        <v>0</v>
      </c>
    </row>
    <row r="454" spans="1:10" x14ac:dyDescent="0.2">
      <c r="A454" s="253" t="s">
        <v>1803</v>
      </c>
      <c r="B454" s="253" t="s">
        <v>1384</v>
      </c>
      <c r="C454" s="253">
        <f t="shared" si="6"/>
        <v>1306111660</v>
      </c>
      <c r="D454" s="253" t="s">
        <v>985</v>
      </c>
      <c r="E454" s="254">
        <v>0</v>
      </c>
      <c r="F454" s="254">
        <v>0</v>
      </c>
      <c r="G454" s="254">
        <v>56047407</v>
      </c>
      <c r="H454" s="254">
        <v>56047407</v>
      </c>
      <c r="I454" s="254">
        <v>0</v>
      </c>
      <c r="J454" s="254">
        <v>0</v>
      </c>
    </row>
    <row r="455" spans="1:10" x14ac:dyDescent="0.2">
      <c r="A455" s="253" t="s">
        <v>1804</v>
      </c>
      <c r="B455" s="253" t="s">
        <v>1386</v>
      </c>
      <c r="C455" s="253">
        <f t="shared" si="6"/>
        <v>1306111661</v>
      </c>
      <c r="D455" s="253" t="s">
        <v>1387</v>
      </c>
      <c r="E455" s="254">
        <v>0</v>
      </c>
      <c r="F455" s="254">
        <v>0</v>
      </c>
      <c r="G455" s="254">
        <v>53172638</v>
      </c>
      <c r="H455" s="254">
        <v>53172638</v>
      </c>
      <c r="I455" s="254">
        <v>0</v>
      </c>
      <c r="J455" s="254">
        <v>0</v>
      </c>
    </row>
    <row r="456" spans="1:10" x14ac:dyDescent="0.2">
      <c r="A456" s="253" t="s">
        <v>1805</v>
      </c>
      <c r="B456" s="253" t="s">
        <v>1388</v>
      </c>
      <c r="C456" s="253">
        <f t="shared" si="6"/>
        <v>1306111662</v>
      </c>
      <c r="D456" s="253" t="s">
        <v>1389</v>
      </c>
      <c r="E456" s="254">
        <v>0</v>
      </c>
      <c r="F456" s="254">
        <v>0</v>
      </c>
      <c r="G456" s="254">
        <v>100368514</v>
      </c>
      <c r="H456" s="254">
        <v>100368514</v>
      </c>
      <c r="I456" s="254">
        <v>0</v>
      </c>
      <c r="J456" s="254">
        <v>0</v>
      </c>
    </row>
    <row r="457" spans="1:10" x14ac:dyDescent="0.2">
      <c r="A457" s="253" t="s">
        <v>1806</v>
      </c>
      <c r="B457" s="253" t="s">
        <v>1390</v>
      </c>
      <c r="C457" s="253">
        <f t="shared" si="6"/>
        <v>1306111663</v>
      </c>
      <c r="D457" s="253" t="s">
        <v>1391</v>
      </c>
      <c r="E457" s="254">
        <v>0</v>
      </c>
      <c r="F457" s="254">
        <v>0</v>
      </c>
      <c r="G457" s="254">
        <v>100368514</v>
      </c>
      <c r="H457" s="254">
        <v>100368514</v>
      </c>
      <c r="I457" s="254">
        <v>0</v>
      </c>
      <c r="J457" s="254">
        <v>0</v>
      </c>
    </row>
    <row r="458" spans="1:10" x14ac:dyDescent="0.2">
      <c r="A458" s="253" t="s">
        <v>1807</v>
      </c>
      <c r="B458" s="253" t="s">
        <v>1392</v>
      </c>
      <c r="C458" s="253">
        <f t="shared" si="6"/>
        <v>1306111664</v>
      </c>
      <c r="D458" s="253" t="s">
        <v>1551</v>
      </c>
      <c r="E458" s="254">
        <v>0</v>
      </c>
      <c r="F458" s="254">
        <v>0</v>
      </c>
      <c r="G458" s="254">
        <v>53172638</v>
      </c>
      <c r="H458" s="254">
        <v>53172638</v>
      </c>
      <c r="I458" s="254">
        <v>0</v>
      </c>
      <c r="J458" s="254">
        <v>0</v>
      </c>
    </row>
    <row r="459" spans="1:10" x14ac:dyDescent="0.2">
      <c r="A459" s="253" t="s">
        <v>1808</v>
      </c>
      <c r="B459" s="253" t="s">
        <v>1393</v>
      </c>
      <c r="C459" s="253">
        <f t="shared" si="6"/>
        <v>1306111665</v>
      </c>
      <c r="D459" s="253" t="s">
        <v>1570</v>
      </c>
      <c r="E459" s="254">
        <v>0</v>
      </c>
      <c r="F459" s="254">
        <v>0</v>
      </c>
      <c r="G459" s="254">
        <v>56047407</v>
      </c>
      <c r="H459" s="254">
        <v>56047407</v>
      </c>
      <c r="I459" s="254">
        <v>0</v>
      </c>
      <c r="J459" s="254">
        <v>0</v>
      </c>
    </row>
    <row r="460" spans="1:10" x14ac:dyDescent="0.2">
      <c r="A460" s="253" t="s">
        <v>1809</v>
      </c>
      <c r="B460" s="253" t="s">
        <v>1394</v>
      </c>
      <c r="C460" s="253">
        <f t="shared" ref="C460:C522" si="7">VALUE(B460)</f>
        <v>1306111666</v>
      </c>
      <c r="D460" s="253" t="s">
        <v>1552</v>
      </c>
      <c r="E460" s="254">
        <v>0</v>
      </c>
      <c r="F460" s="254">
        <v>0</v>
      </c>
      <c r="G460" s="254">
        <v>62411007</v>
      </c>
      <c r="H460" s="254">
        <v>62411007</v>
      </c>
      <c r="I460" s="254">
        <v>0</v>
      </c>
      <c r="J460" s="254">
        <v>0</v>
      </c>
    </row>
    <row r="461" spans="1:10" x14ac:dyDescent="0.2">
      <c r="A461" s="253" t="s">
        <v>1810</v>
      </c>
      <c r="B461" s="253" t="s">
        <v>1395</v>
      </c>
      <c r="C461" s="253">
        <f t="shared" si="7"/>
        <v>1306111667</v>
      </c>
      <c r="D461" s="253" t="s">
        <v>1553</v>
      </c>
      <c r="E461" s="254">
        <v>0</v>
      </c>
      <c r="F461" s="254">
        <v>0</v>
      </c>
      <c r="G461" s="254">
        <v>56047407</v>
      </c>
      <c r="H461" s="254">
        <v>56047407</v>
      </c>
      <c r="I461" s="254">
        <v>0</v>
      </c>
      <c r="J461" s="254">
        <v>0</v>
      </c>
    </row>
    <row r="462" spans="1:10" x14ac:dyDescent="0.2">
      <c r="A462" s="253" t="s">
        <v>1811</v>
      </c>
      <c r="B462" s="253" t="s">
        <v>1396</v>
      </c>
      <c r="C462" s="253">
        <f t="shared" si="7"/>
        <v>1306111668</v>
      </c>
      <c r="D462" s="253" t="s">
        <v>1397</v>
      </c>
      <c r="E462" s="254">
        <v>0</v>
      </c>
      <c r="F462" s="254">
        <v>0</v>
      </c>
      <c r="G462" s="254">
        <v>56047407</v>
      </c>
      <c r="H462" s="254">
        <v>56047407</v>
      </c>
      <c r="I462" s="254">
        <v>0</v>
      </c>
      <c r="J462" s="254">
        <v>0</v>
      </c>
    </row>
    <row r="463" spans="1:10" x14ac:dyDescent="0.2">
      <c r="A463" s="253" t="s">
        <v>1812</v>
      </c>
      <c r="B463" s="253" t="s">
        <v>1398</v>
      </c>
      <c r="C463" s="253">
        <f t="shared" si="7"/>
        <v>1306111669</v>
      </c>
      <c r="D463" s="253" t="s">
        <v>1813</v>
      </c>
      <c r="E463" s="254">
        <v>0</v>
      </c>
      <c r="F463" s="254">
        <v>0</v>
      </c>
      <c r="G463" s="254">
        <v>53836730</v>
      </c>
      <c r="H463" s="254">
        <v>53836730</v>
      </c>
      <c r="I463" s="254">
        <v>0</v>
      </c>
      <c r="J463" s="254">
        <v>0</v>
      </c>
    </row>
    <row r="464" spans="1:10" x14ac:dyDescent="0.2">
      <c r="A464" s="253" t="s">
        <v>1814</v>
      </c>
      <c r="B464" s="253" t="s">
        <v>1400</v>
      </c>
      <c r="C464" s="253">
        <f t="shared" si="7"/>
        <v>1306111670</v>
      </c>
      <c r="D464" s="253" t="s">
        <v>1401</v>
      </c>
      <c r="E464" s="254">
        <v>0</v>
      </c>
      <c r="F464" s="254">
        <v>0</v>
      </c>
      <c r="G464" s="254">
        <v>52646039</v>
      </c>
      <c r="H464" s="254">
        <v>52646039</v>
      </c>
      <c r="I464" s="254">
        <v>0</v>
      </c>
      <c r="J464" s="254">
        <v>0</v>
      </c>
    </row>
    <row r="465" spans="1:10" x14ac:dyDescent="0.2">
      <c r="A465" s="253" t="s">
        <v>1815</v>
      </c>
      <c r="B465" s="253" t="s">
        <v>1402</v>
      </c>
      <c r="C465" s="253">
        <f t="shared" si="7"/>
        <v>1306111671</v>
      </c>
      <c r="D465" s="253" t="s">
        <v>1403</v>
      </c>
      <c r="E465" s="254">
        <v>0</v>
      </c>
      <c r="F465" s="254">
        <v>0</v>
      </c>
      <c r="G465" s="254">
        <v>56047407</v>
      </c>
      <c r="H465" s="254">
        <v>56047407</v>
      </c>
      <c r="I465" s="254">
        <v>0</v>
      </c>
      <c r="J465" s="254">
        <v>0</v>
      </c>
    </row>
    <row r="466" spans="1:10" x14ac:dyDescent="0.2">
      <c r="A466" s="253" t="s">
        <v>1816</v>
      </c>
      <c r="B466" s="253" t="s">
        <v>1404</v>
      </c>
      <c r="C466" s="253">
        <f t="shared" si="7"/>
        <v>1306111672</v>
      </c>
      <c r="D466" s="253" t="s">
        <v>1405</v>
      </c>
      <c r="E466" s="254">
        <v>0</v>
      </c>
      <c r="F466" s="254">
        <v>0</v>
      </c>
      <c r="G466" s="254">
        <v>59054208</v>
      </c>
      <c r="H466" s="254">
        <v>59054208</v>
      </c>
      <c r="I466" s="254">
        <v>0</v>
      </c>
      <c r="J466" s="254">
        <v>0</v>
      </c>
    </row>
    <row r="467" spans="1:10" x14ac:dyDescent="0.2">
      <c r="A467" s="253" t="s">
        <v>1817</v>
      </c>
      <c r="B467" s="253" t="s">
        <v>1406</v>
      </c>
      <c r="C467" s="253">
        <f t="shared" si="7"/>
        <v>1306111673</v>
      </c>
      <c r="D467" s="253" t="s">
        <v>689</v>
      </c>
      <c r="E467" s="254">
        <v>0</v>
      </c>
      <c r="F467" s="254">
        <v>0</v>
      </c>
      <c r="G467" s="254">
        <v>56047407</v>
      </c>
      <c r="H467" s="254">
        <v>56047407</v>
      </c>
      <c r="I467" s="254">
        <v>0</v>
      </c>
      <c r="J467" s="254">
        <v>0</v>
      </c>
    </row>
    <row r="468" spans="1:10" x14ac:dyDescent="0.2">
      <c r="A468" s="253" t="s">
        <v>1818</v>
      </c>
      <c r="B468" s="253" t="s">
        <v>1407</v>
      </c>
      <c r="C468" s="253">
        <f t="shared" si="7"/>
        <v>1306111674</v>
      </c>
      <c r="D468" s="253" t="s">
        <v>1140</v>
      </c>
      <c r="E468" s="254">
        <v>0</v>
      </c>
      <c r="F468" s="254">
        <v>0</v>
      </c>
      <c r="G468" s="254">
        <v>56047407</v>
      </c>
      <c r="H468" s="254">
        <v>56047407</v>
      </c>
      <c r="I468" s="254">
        <v>0</v>
      </c>
      <c r="J468" s="254">
        <v>0</v>
      </c>
    </row>
    <row r="469" spans="1:10" x14ac:dyDescent="0.2">
      <c r="A469" s="253" t="s">
        <v>1819</v>
      </c>
      <c r="B469" s="253" t="s">
        <v>1408</v>
      </c>
      <c r="C469" s="253">
        <f t="shared" si="7"/>
        <v>1306111675</v>
      </c>
      <c r="D469" s="253" t="s">
        <v>1409</v>
      </c>
      <c r="E469" s="254">
        <v>0</v>
      </c>
      <c r="F469" s="254">
        <v>0</v>
      </c>
      <c r="G469" s="254">
        <v>128318228</v>
      </c>
      <c r="H469" s="254">
        <v>120050207</v>
      </c>
      <c r="I469" s="254">
        <v>8268021</v>
      </c>
      <c r="J469" s="254">
        <v>0</v>
      </c>
    </row>
    <row r="470" spans="1:10" x14ac:dyDescent="0.2">
      <c r="A470" s="253" t="s">
        <v>1820</v>
      </c>
      <c r="B470" s="253" t="s">
        <v>1410</v>
      </c>
      <c r="C470" s="253">
        <f t="shared" si="7"/>
        <v>1306111676</v>
      </c>
      <c r="D470" s="253" t="s">
        <v>1411</v>
      </c>
      <c r="E470" s="254">
        <v>0</v>
      </c>
      <c r="F470" s="254">
        <v>0</v>
      </c>
      <c r="G470" s="254">
        <v>53172638</v>
      </c>
      <c r="H470" s="254">
        <v>53172638</v>
      </c>
      <c r="I470" s="254">
        <v>0</v>
      </c>
      <c r="J470" s="254">
        <v>0</v>
      </c>
    </row>
    <row r="471" spans="1:10" x14ac:dyDescent="0.2">
      <c r="A471" s="253" t="s">
        <v>1821</v>
      </c>
      <c r="B471" s="253" t="s">
        <v>1412</v>
      </c>
      <c r="C471" s="253">
        <f t="shared" si="7"/>
        <v>1306111677</v>
      </c>
      <c r="D471" s="253" t="s">
        <v>1413</v>
      </c>
      <c r="E471" s="254">
        <v>0</v>
      </c>
      <c r="F471" s="254">
        <v>0</v>
      </c>
      <c r="G471" s="254">
        <v>56047407</v>
      </c>
      <c r="H471" s="254">
        <v>56047407</v>
      </c>
      <c r="I471" s="254">
        <v>0</v>
      </c>
      <c r="J471" s="254">
        <v>0</v>
      </c>
    </row>
    <row r="472" spans="1:10" x14ac:dyDescent="0.2">
      <c r="A472" s="253" t="s">
        <v>1822</v>
      </c>
      <c r="B472" s="253" t="s">
        <v>1414</v>
      </c>
      <c r="C472" s="253">
        <f t="shared" si="7"/>
        <v>1306111678</v>
      </c>
      <c r="D472" s="253" t="s">
        <v>1415</v>
      </c>
      <c r="E472" s="254">
        <v>0</v>
      </c>
      <c r="F472" s="254">
        <v>0</v>
      </c>
      <c r="G472" s="254">
        <v>56047407</v>
      </c>
      <c r="H472" s="254">
        <v>56047407</v>
      </c>
      <c r="I472" s="254">
        <v>0</v>
      </c>
      <c r="J472" s="254">
        <v>0</v>
      </c>
    </row>
    <row r="473" spans="1:10" x14ac:dyDescent="0.2">
      <c r="A473" s="253" t="s">
        <v>1823</v>
      </c>
      <c r="B473" s="253" t="s">
        <v>1416</v>
      </c>
      <c r="C473" s="253">
        <f t="shared" si="7"/>
        <v>1306111679</v>
      </c>
      <c r="D473" s="253" t="s">
        <v>1417</v>
      </c>
      <c r="E473" s="254">
        <v>0</v>
      </c>
      <c r="F473" s="254">
        <v>0</v>
      </c>
      <c r="G473" s="254">
        <v>56047407</v>
      </c>
      <c r="H473" s="254">
        <v>56047407</v>
      </c>
      <c r="I473" s="254">
        <v>0</v>
      </c>
      <c r="J473" s="254">
        <v>0</v>
      </c>
    </row>
    <row r="474" spans="1:10" x14ac:dyDescent="0.2">
      <c r="A474" s="253" t="s">
        <v>1824</v>
      </c>
      <c r="B474" s="253" t="s">
        <v>1418</v>
      </c>
      <c r="C474" s="253">
        <f t="shared" si="7"/>
        <v>1306111680</v>
      </c>
      <c r="D474" s="253" t="s">
        <v>1796</v>
      </c>
      <c r="E474" s="254">
        <v>0</v>
      </c>
      <c r="F474" s="254">
        <v>0</v>
      </c>
      <c r="G474" s="254">
        <v>56047407</v>
      </c>
      <c r="H474" s="254">
        <v>56047407</v>
      </c>
      <c r="I474" s="254">
        <v>0</v>
      </c>
      <c r="J474" s="254">
        <v>0</v>
      </c>
    </row>
    <row r="475" spans="1:10" x14ac:dyDescent="0.2">
      <c r="A475" s="253" t="s">
        <v>1825</v>
      </c>
      <c r="B475" s="253" t="s">
        <v>1420</v>
      </c>
      <c r="C475" s="253">
        <f t="shared" si="7"/>
        <v>1306111681</v>
      </c>
      <c r="D475" s="253" t="s">
        <v>1421</v>
      </c>
      <c r="E475" s="254">
        <v>0</v>
      </c>
      <c r="F475" s="254">
        <v>0</v>
      </c>
      <c r="G475" s="254">
        <v>120222735</v>
      </c>
      <c r="H475" s="254">
        <v>120222735</v>
      </c>
      <c r="I475" s="254">
        <v>0</v>
      </c>
      <c r="J475" s="254">
        <v>0</v>
      </c>
    </row>
    <row r="476" spans="1:10" x14ac:dyDescent="0.2">
      <c r="A476" s="253" t="s">
        <v>1826</v>
      </c>
      <c r="B476" s="253" t="s">
        <v>1422</v>
      </c>
      <c r="C476" s="253">
        <f t="shared" si="7"/>
        <v>1306111682</v>
      </c>
      <c r="D476" s="253" t="s">
        <v>1423</v>
      </c>
      <c r="E476" s="254">
        <v>0</v>
      </c>
      <c r="F476" s="254">
        <v>0</v>
      </c>
      <c r="G476" s="254">
        <v>53172638</v>
      </c>
      <c r="H476" s="254">
        <v>53172638</v>
      </c>
      <c r="I476" s="254">
        <v>0</v>
      </c>
      <c r="J476" s="254">
        <v>0</v>
      </c>
    </row>
    <row r="477" spans="1:10" x14ac:dyDescent="0.2">
      <c r="A477" s="253" t="s">
        <v>1827</v>
      </c>
      <c r="B477" s="253" t="s">
        <v>1424</v>
      </c>
      <c r="C477" s="253">
        <f t="shared" si="7"/>
        <v>1306111683</v>
      </c>
      <c r="D477" s="253" t="s">
        <v>1425</v>
      </c>
      <c r="E477" s="254">
        <v>0</v>
      </c>
      <c r="F477" s="254">
        <v>0</v>
      </c>
      <c r="G477" s="254">
        <v>100368514</v>
      </c>
      <c r="H477" s="254">
        <v>100368514</v>
      </c>
      <c r="I477" s="254">
        <v>0</v>
      </c>
      <c r="J477" s="254">
        <v>0</v>
      </c>
    </row>
    <row r="478" spans="1:10" x14ac:dyDescent="0.2">
      <c r="A478" s="253" t="s">
        <v>1828</v>
      </c>
      <c r="B478" s="253" t="s">
        <v>1426</v>
      </c>
      <c r="C478" s="253">
        <f t="shared" si="7"/>
        <v>1306111684</v>
      </c>
      <c r="D478" s="253" t="s">
        <v>1427</v>
      </c>
      <c r="E478" s="254">
        <v>0</v>
      </c>
      <c r="F478" s="254">
        <v>0</v>
      </c>
      <c r="G478" s="254">
        <v>100368514</v>
      </c>
      <c r="H478" s="254">
        <v>100368514</v>
      </c>
      <c r="I478" s="254">
        <v>0</v>
      </c>
      <c r="J478" s="254">
        <v>0</v>
      </c>
    </row>
    <row r="479" spans="1:10" x14ac:dyDescent="0.2">
      <c r="A479" s="253" t="s">
        <v>1829</v>
      </c>
      <c r="B479" s="253" t="s">
        <v>1428</v>
      </c>
      <c r="C479" s="253">
        <f t="shared" si="7"/>
        <v>1306111685</v>
      </c>
      <c r="D479" s="253" t="s">
        <v>1429</v>
      </c>
      <c r="E479" s="254">
        <v>0</v>
      </c>
      <c r="F479" s="254">
        <v>0</v>
      </c>
      <c r="G479" s="254">
        <v>100368514</v>
      </c>
      <c r="H479" s="254">
        <v>100368514</v>
      </c>
      <c r="I479" s="254">
        <v>0</v>
      </c>
      <c r="J479" s="254">
        <v>0</v>
      </c>
    </row>
    <row r="480" spans="1:10" x14ac:dyDescent="0.2">
      <c r="A480" s="253" t="s">
        <v>1830</v>
      </c>
      <c r="B480" s="253" t="s">
        <v>1430</v>
      </c>
      <c r="C480" s="253">
        <f t="shared" si="7"/>
        <v>1306111686</v>
      </c>
      <c r="D480" s="253" t="s">
        <v>1431</v>
      </c>
      <c r="E480" s="254">
        <v>0</v>
      </c>
      <c r="F480" s="254">
        <v>0</v>
      </c>
      <c r="G480" s="254">
        <v>103958191</v>
      </c>
      <c r="H480" s="254">
        <v>103958191</v>
      </c>
      <c r="I480" s="254">
        <v>0</v>
      </c>
      <c r="J480" s="254">
        <v>0</v>
      </c>
    </row>
    <row r="481" spans="1:10" x14ac:dyDescent="0.2">
      <c r="A481" s="253" t="s">
        <v>1831</v>
      </c>
      <c r="B481" s="253" t="s">
        <v>1432</v>
      </c>
      <c r="C481" s="253">
        <f t="shared" si="7"/>
        <v>1306111687</v>
      </c>
      <c r="D481" s="253" t="s">
        <v>1433</v>
      </c>
      <c r="E481" s="254">
        <v>0</v>
      </c>
      <c r="F481" s="254">
        <v>0</v>
      </c>
      <c r="G481" s="254">
        <v>100368514</v>
      </c>
      <c r="H481" s="254">
        <v>100368514</v>
      </c>
      <c r="I481" s="254">
        <v>0</v>
      </c>
      <c r="J481" s="254">
        <v>0</v>
      </c>
    </row>
    <row r="482" spans="1:10" x14ac:dyDescent="0.2">
      <c r="A482" s="253" t="s">
        <v>1832</v>
      </c>
      <c r="B482" s="253" t="s">
        <v>1434</v>
      </c>
      <c r="C482" s="253">
        <f t="shared" si="7"/>
        <v>1306111688</v>
      </c>
      <c r="D482" s="253" t="s">
        <v>1435</v>
      </c>
      <c r="E482" s="254">
        <v>0</v>
      </c>
      <c r="F482" s="254">
        <v>0</v>
      </c>
      <c r="G482" s="254">
        <v>128318228</v>
      </c>
      <c r="H482" s="254">
        <v>128318228</v>
      </c>
      <c r="I482" s="254">
        <v>0</v>
      </c>
      <c r="J482" s="254">
        <v>0</v>
      </c>
    </row>
    <row r="483" spans="1:10" x14ac:dyDescent="0.2">
      <c r="A483" s="253" t="s">
        <v>1833</v>
      </c>
      <c r="B483" s="253" t="s">
        <v>1436</v>
      </c>
      <c r="C483" s="253">
        <f t="shared" si="7"/>
        <v>1306111689</v>
      </c>
      <c r="D483" s="253" t="s">
        <v>1437</v>
      </c>
      <c r="E483" s="254">
        <v>0</v>
      </c>
      <c r="F483" s="254">
        <v>0</v>
      </c>
      <c r="G483" s="254">
        <v>53172638</v>
      </c>
      <c r="H483" s="254">
        <v>53172638</v>
      </c>
      <c r="I483" s="254">
        <v>0</v>
      </c>
      <c r="J483" s="254">
        <v>0</v>
      </c>
    </row>
    <row r="484" spans="1:10" x14ac:dyDescent="0.2">
      <c r="A484" s="253" t="s">
        <v>1834</v>
      </c>
      <c r="B484" s="253" t="s">
        <v>1438</v>
      </c>
      <c r="C484" s="253">
        <f t="shared" si="7"/>
        <v>1306111690</v>
      </c>
      <c r="D484" s="253" t="s">
        <v>1439</v>
      </c>
      <c r="E484" s="254">
        <v>0</v>
      </c>
      <c r="F484" s="254">
        <v>0</v>
      </c>
      <c r="G484" s="254">
        <v>81243903</v>
      </c>
      <c r="H484" s="254">
        <v>81243903</v>
      </c>
      <c r="I484" s="254">
        <v>0</v>
      </c>
      <c r="J484" s="254">
        <v>0</v>
      </c>
    </row>
    <row r="485" spans="1:10" x14ac:dyDescent="0.2">
      <c r="A485" s="253" t="s">
        <v>1835</v>
      </c>
      <c r="B485" s="253" t="s">
        <v>1440</v>
      </c>
      <c r="C485" s="253">
        <f t="shared" si="7"/>
        <v>1306111691</v>
      </c>
      <c r="D485" s="253" t="s">
        <v>1836</v>
      </c>
      <c r="E485" s="254">
        <v>0</v>
      </c>
      <c r="F485" s="254">
        <v>0</v>
      </c>
      <c r="G485" s="254">
        <v>56047407</v>
      </c>
      <c r="H485" s="254">
        <v>56747403</v>
      </c>
      <c r="I485" s="254">
        <v>0</v>
      </c>
      <c r="J485" s="254">
        <v>699996</v>
      </c>
    </row>
    <row r="486" spans="1:10" x14ac:dyDescent="0.2">
      <c r="A486" s="253" t="s">
        <v>1837</v>
      </c>
      <c r="B486" s="253" t="s">
        <v>1442</v>
      </c>
      <c r="C486" s="253">
        <f t="shared" si="7"/>
        <v>1306111692</v>
      </c>
      <c r="D486" s="253" t="s">
        <v>1443</v>
      </c>
      <c r="E486" s="254">
        <v>0</v>
      </c>
      <c r="F486" s="254">
        <v>0</v>
      </c>
      <c r="G486" s="254">
        <v>100368514</v>
      </c>
      <c r="H486" s="254">
        <v>100368514</v>
      </c>
      <c r="I486" s="254">
        <v>0</v>
      </c>
      <c r="J486" s="254">
        <v>0</v>
      </c>
    </row>
    <row r="487" spans="1:10" x14ac:dyDescent="0.2">
      <c r="A487" s="253" t="s">
        <v>1838</v>
      </c>
      <c r="B487" s="253" t="s">
        <v>1444</v>
      </c>
      <c r="C487" s="253">
        <f t="shared" si="7"/>
        <v>1306111693</v>
      </c>
      <c r="D487" s="253" t="s">
        <v>902</v>
      </c>
      <c r="E487" s="254">
        <v>0</v>
      </c>
      <c r="F487" s="254">
        <v>0</v>
      </c>
      <c r="G487" s="254">
        <v>53172638</v>
      </c>
      <c r="H487" s="254">
        <v>53172638</v>
      </c>
      <c r="I487" s="254">
        <v>0</v>
      </c>
      <c r="J487" s="254">
        <v>0</v>
      </c>
    </row>
    <row r="488" spans="1:10" x14ac:dyDescent="0.2">
      <c r="A488" s="253" t="s">
        <v>1839</v>
      </c>
      <c r="B488" s="253" t="s">
        <v>1445</v>
      </c>
      <c r="C488" s="253">
        <f t="shared" si="7"/>
        <v>1306111694</v>
      </c>
      <c r="D488" s="253" t="s">
        <v>1446</v>
      </c>
      <c r="E488" s="254">
        <v>0</v>
      </c>
      <c r="F488" s="254">
        <v>0</v>
      </c>
      <c r="G488" s="254">
        <v>56047407</v>
      </c>
      <c r="H488" s="254">
        <v>56047407</v>
      </c>
      <c r="I488" s="254">
        <v>0</v>
      </c>
      <c r="J488" s="254">
        <v>0</v>
      </c>
    </row>
    <row r="489" spans="1:10" x14ac:dyDescent="0.2">
      <c r="A489" s="253" t="s">
        <v>1840</v>
      </c>
      <c r="B489" s="253" t="s">
        <v>1447</v>
      </c>
      <c r="C489" s="253">
        <f t="shared" si="7"/>
        <v>1306111695</v>
      </c>
      <c r="D489" s="253" t="s">
        <v>1448</v>
      </c>
      <c r="E489" s="254">
        <v>0</v>
      </c>
      <c r="F489" s="254">
        <v>0</v>
      </c>
      <c r="G489" s="254">
        <v>134374266</v>
      </c>
      <c r="H489" s="254">
        <v>134374266</v>
      </c>
      <c r="I489" s="254">
        <v>0</v>
      </c>
      <c r="J489" s="254">
        <v>0</v>
      </c>
    </row>
    <row r="490" spans="1:10" x14ac:dyDescent="0.2">
      <c r="A490" s="253" t="s">
        <v>1841</v>
      </c>
      <c r="B490" s="253" t="s">
        <v>1449</v>
      </c>
      <c r="C490" s="253">
        <f t="shared" si="7"/>
        <v>1306111696</v>
      </c>
      <c r="D490" s="253" t="s">
        <v>1411</v>
      </c>
      <c r="E490" s="254">
        <v>0</v>
      </c>
      <c r="F490" s="254">
        <v>0</v>
      </c>
      <c r="G490" s="254">
        <v>53172638</v>
      </c>
      <c r="H490" s="254">
        <v>53172638</v>
      </c>
      <c r="I490" s="254">
        <v>0</v>
      </c>
      <c r="J490" s="254">
        <v>0</v>
      </c>
    </row>
    <row r="491" spans="1:10" x14ac:dyDescent="0.2">
      <c r="A491" s="253" t="s">
        <v>1842</v>
      </c>
      <c r="B491" s="253" t="s">
        <v>1450</v>
      </c>
      <c r="C491" s="253">
        <f t="shared" si="7"/>
        <v>1306111698</v>
      </c>
      <c r="D491" s="253" t="s">
        <v>1451</v>
      </c>
      <c r="E491" s="254">
        <v>0</v>
      </c>
      <c r="F491" s="254">
        <v>0</v>
      </c>
      <c r="G491" s="254">
        <v>81233841</v>
      </c>
      <c r="H491" s="254">
        <v>81233841</v>
      </c>
      <c r="I491" s="254">
        <v>0</v>
      </c>
      <c r="J491" s="254">
        <v>0</v>
      </c>
    </row>
    <row r="492" spans="1:10" x14ac:dyDescent="0.2">
      <c r="A492" s="253" t="s">
        <v>1843</v>
      </c>
      <c r="B492" s="253" t="s">
        <v>1452</v>
      </c>
      <c r="C492" s="253">
        <f t="shared" si="7"/>
        <v>1306111699</v>
      </c>
      <c r="D492" s="253" t="s">
        <v>1844</v>
      </c>
      <c r="E492" s="254">
        <v>0</v>
      </c>
      <c r="F492" s="254">
        <v>0</v>
      </c>
      <c r="G492" s="254">
        <v>56047407</v>
      </c>
      <c r="H492" s="254">
        <v>56047407</v>
      </c>
      <c r="I492" s="254">
        <v>0</v>
      </c>
      <c r="J492" s="254">
        <v>0</v>
      </c>
    </row>
    <row r="493" spans="1:10" x14ac:dyDescent="0.2">
      <c r="A493" s="253" t="s">
        <v>1845</v>
      </c>
      <c r="B493" s="253" t="s">
        <v>1454</v>
      </c>
      <c r="C493" s="253">
        <f t="shared" si="7"/>
        <v>1306111700</v>
      </c>
      <c r="D493" s="253" t="s">
        <v>1455</v>
      </c>
      <c r="E493" s="254">
        <v>0</v>
      </c>
      <c r="F493" s="254">
        <v>0</v>
      </c>
      <c r="G493" s="254">
        <v>53172638</v>
      </c>
      <c r="H493" s="254">
        <v>56598749</v>
      </c>
      <c r="I493" s="254">
        <v>0</v>
      </c>
      <c r="J493" s="254">
        <v>3426111</v>
      </c>
    </row>
    <row r="494" spans="1:10" x14ac:dyDescent="0.2">
      <c r="A494" s="253" t="s">
        <v>1846</v>
      </c>
      <c r="B494" s="253" t="s">
        <v>1456</v>
      </c>
      <c r="C494" s="253">
        <f t="shared" si="7"/>
        <v>1306111701</v>
      </c>
      <c r="D494" s="253" t="s">
        <v>1457</v>
      </c>
      <c r="E494" s="254">
        <v>0</v>
      </c>
      <c r="F494" s="254">
        <v>0</v>
      </c>
      <c r="G494" s="254">
        <v>56047407</v>
      </c>
      <c r="H494" s="254">
        <v>56047407</v>
      </c>
      <c r="I494" s="254">
        <v>0</v>
      </c>
      <c r="J494" s="254">
        <v>0</v>
      </c>
    </row>
    <row r="495" spans="1:10" x14ac:dyDescent="0.2">
      <c r="A495" s="253" t="s">
        <v>1847</v>
      </c>
      <c r="B495" s="253" t="s">
        <v>1458</v>
      </c>
      <c r="C495" s="253">
        <f t="shared" si="7"/>
        <v>1306111702</v>
      </c>
      <c r="D495" s="253" t="s">
        <v>1848</v>
      </c>
      <c r="E495" s="254">
        <v>0</v>
      </c>
      <c r="F495" s="254">
        <v>0</v>
      </c>
      <c r="G495" s="254">
        <v>100368514</v>
      </c>
      <c r="H495" s="254">
        <v>100368514</v>
      </c>
      <c r="I495" s="254">
        <v>0</v>
      </c>
      <c r="J495" s="254">
        <v>0</v>
      </c>
    </row>
    <row r="496" spans="1:10" x14ac:dyDescent="0.2">
      <c r="A496" s="253" t="s">
        <v>1849</v>
      </c>
      <c r="B496" s="253" t="s">
        <v>1460</v>
      </c>
      <c r="C496" s="253">
        <f t="shared" si="7"/>
        <v>1306111703</v>
      </c>
      <c r="D496" s="253" t="s">
        <v>1461</v>
      </c>
      <c r="E496" s="254">
        <v>0</v>
      </c>
      <c r="F496" s="254">
        <v>0</v>
      </c>
      <c r="G496" s="254">
        <v>101622052</v>
      </c>
      <c r="H496" s="254">
        <v>101622052</v>
      </c>
      <c r="I496" s="254">
        <v>0</v>
      </c>
      <c r="J496" s="254">
        <v>0</v>
      </c>
    </row>
    <row r="497" spans="1:10" x14ac:dyDescent="0.2">
      <c r="A497" s="253" t="s">
        <v>1850</v>
      </c>
      <c r="B497" s="253" t="s">
        <v>1462</v>
      </c>
      <c r="C497" s="253">
        <f t="shared" si="7"/>
        <v>1306111704</v>
      </c>
      <c r="D497" s="253" t="s">
        <v>1554</v>
      </c>
      <c r="E497" s="254">
        <v>0</v>
      </c>
      <c r="F497" s="254">
        <v>0</v>
      </c>
      <c r="G497" s="254">
        <v>101805897</v>
      </c>
      <c r="H497" s="254">
        <v>108365630</v>
      </c>
      <c r="I497" s="254">
        <v>0</v>
      </c>
      <c r="J497" s="254">
        <v>6559733</v>
      </c>
    </row>
    <row r="498" spans="1:10" x14ac:dyDescent="0.2">
      <c r="A498" s="253" t="s">
        <v>1851</v>
      </c>
      <c r="B498" s="253" t="s">
        <v>1463</v>
      </c>
      <c r="C498" s="253">
        <f t="shared" si="7"/>
        <v>1306111705</v>
      </c>
      <c r="D498" s="253" t="s">
        <v>1431</v>
      </c>
      <c r="E498" s="254">
        <v>0</v>
      </c>
      <c r="F498" s="254">
        <v>0</v>
      </c>
      <c r="G498" s="254">
        <v>101805897</v>
      </c>
      <c r="H498" s="254">
        <v>101805897</v>
      </c>
      <c r="I498" s="254">
        <v>0</v>
      </c>
      <c r="J498" s="254">
        <v>0</v>
      </c>
    </row>
    <row r="499" spans="1:10" x14ac:dyDescent="0.2">
      <c r="A499" s="253" t="s">
        <v>1852</v>
      </c>
      <c r="B499" s="253" t="s">
        <v>1464</v>
      </c>
      <c r="C499" s="253">
        <f t="shared" si="7"/>
        <v>1306111706</v>
      </c>
      <c r="D499" s="253" t="s">
        <v>1853</v>
      </c>
      <c r="E499" s="254">
        <v>0</v>
      </c>
      <c r="F499" s="254">
        <v>0</v>
      </c>
      <c r="G499" s="254">
        <v>114319594</v>
      </c>
      <c r="H499" s="254">
        <v>121685631</v>
      </c>
      <c r="I499" s="254">
        <v>0</v>
      </c>
      <c r="J499" s="254">
        <v>7366037</v>
      </c>
    </row>
    <row r="500" spans="1:10" x14ac:dyDescent="0.2">
      <c r="A500" s="253" t="s">
        <v>1854</v>
      </c>
      <c r="B500" s="253" t="s">
        <v>1466</v>
      </c>
      <c r="C500" s="253">
        <f t="shared" si="7"/>
        <v>1306111707</v>
      </c>
      <c r="D500" s="253" t="s">
        <v>1467</v>
      </c>
      <c r="E500" s="254">
        <v>0</v>
      </c>
      <c r="F500" s="254">
        <v>0</v>
      </c>
      <c r="G500" s="254">
        <v>101805897</v>
      </c>
      <c r="H500" s="254">
        <v>101805897</v>
      </c>
      <c r="I500" s="254">
        <v>0</v>
      </c>
      <c r="J500" s="254">
        <v>0</v>
      </c>
    </row>
    <row r="501" spans="1:10" x14ac:dyDescent="0.2">
      <c r="A501" s="253" t="s">
        <v>1855</v>
      </c>
      <c r="B501" s="253" t="s">
        <v>1468</v>
      </c>
      <c r="C501" s="253">
        <f t="shared" si="7"/>
        <v>1306111708</v>
      </c>
      <c r="D501" s="253" t="s">
        <v>1856</v>
      </c>
      <c r="E501" s="254">
        <v>0</v>
      </c>
      <c r="F501" s="254">
        <v>0</v>
      </c>
      <c r="G501" s="254">
        <v>114319594</v>
      </c>
      <c r="H501" s="254">
        <v>114319594</v>
      </c>
      <c r="I501" s="254">
        <v>0</v>
      </c>
      <c r="J501" s="254">
        <v>0</v>
      </c>
    </row>
    <row r="502" spans="1:10" x14ac:dyDescent="0.2">
      <c r="A502" s="253" t="s">
        <v>1857</v>
      </c>
      <c r="B502" s="253" t="s">
        <v>1470</v>
      </c>
      <c r="C502" s="253">
        <f t="shared" si="7"/>
        <v>1306111709</v>
      </c>
      <c r="D502" s="253" t="s">
        <v>1471</v>
      </c>
      <c r="E502" s="254">
        <v>0</v>
      </c>
      <c r="F502" s="254">
        <v>0</v>
      </c>
      <c r="G502" s="254">
        <v>101805897</v>
      </c>
      <c r="H502" s="254">
        <v>101805897</v>
      </c>
      <c r="I502" s="254">
        <v>0</v>
      </c>
      <c r="J502" s="254">
        <v>0</v>
      </c>
    </row>
    <row r="503" spans="1:10" x14ac:dyDescent="0.2">
      <c r="A503" s="253" t="s">
        <v>1858</v>
      </c>
      <c r="B503" s="253" t="s">
        <v>1472</v>
      </c>
      <c r="C503" s="253">
        <f t="shared" si="7"/>
        <v>1306111710</v>
      </c>
      <c r="D503" s="253" t="s">
        <v>1859</v>
      </c>
      <c r="E503" s="254">
        <v>0</v>
      </c>
      <c r="F503" s="254">
        <v>0</v>
      </c>
      <c r="G503" s="254">
        <v>101805897</v>
      </c>
      <c r="H503" s="254">
        <v>101805897</v>
      </c>
      <c r="I503" s="254">
        <v>0</v>
      </c>
      <c r="J503" s="254">
        <v>0</v>
      </c>
    </row>
    <row r="504" spans="1:10" x14ac:dyDescent="0.2">
      <c r="A504" s="253" t="s">
        <v>1860</v>
      </c>
      <c r="B504" s="253" t="s">
        <v>1473</v>
      </c>
      <c r="C504" s="253">
        <f t="shared" si="7"/>
        <v>1306111711</v>
      </c>
      <c r="D504" s="253" t="s">
        <v>1861</v>
      </c>
      <c r="E504" s="254">
        <v>0</v>
      </c>
      <c r="F504" s="254">
        <v>0</v>
      </c>
      <c r="G504" s="254">
        <v>101805897</v>
      </c>
      <c r="H504" s="254">
        <v>101805897</v>
      </c>
      <c r="I504" s="254">
        <v>0</v>
      </c>
      <c r="J504" s="254">
        <v>0</v>
      </c>
    </row>
    <row r="505" spans="1:10" x14ac:dyDescent="0.2">
      <c r="A505" s="253" t="s">
        <v>1862</v>
      </c>
      <c r="B505" s="253" t="s">
        <v>1475</v>
      </c>
      <c r="C505" s="253">
        <f t="shared" si="7"/>
        <v>1306111712</v>
      </c>
      <c r="D505" s="253" t="s">
        <v>1476</v>
      </c>
      <c r="E505" s="254">
        <v>0</v>
      </c>
      <c r="F505" s="254">
        <v>0</v>
      </c>
      <c r="G505" s="254">
        <v>114319594</v>
      </c>
      <c r="H505" s="254">
        <v>114319594</v>
      </c>
      <c r="I505" s="254">
        <v>0</v>
      </c>
      <c r="J505" s="254">
        <v>0</v>
      </c>
    </row>
    <row r="506" spans="1:10" x14ac:dyDescent="0.2">
      <c r="A506" s="253" t="s">
        <v>1863</v>
      </c>
      <c r="B506" s="253" t="s">
        <v>1477</v>
      </c>
      <c r="C506" s="253">
        <f t="shared" si="7"/>
        <v>1306111713</v>
      </c>
      <c r="D506" s="253" t="s">
        <v>1864</v>
      </c>
      <c r="E506" s="254">
        <v>0</v>
      </c>
      <c r="F506" s="254">
        <v>0</v>
      </c>
      <c r="G506" s="254">
        <v>114319594</v>
      </c>
      <c r="H506" s="254">
        <v>114319594</v>
      </c>
      <c r="I506" s="254">
        <v>0</v>
      </c>
      <c r="J506" s="254">
        <v>0</v>
      </c>
    </row>
    <row r="507" spans="1:10" x14ac:dyDescent="0.2">
      <c r="A507" s="253" t="s">
        <v>1865</v>
      </c>
      <c r="B507" s="253" t="s">
        <v>1479</v>
      </c>
      <c r="C507" s="253">
        <f t="shared" si="7"/>
        <v>1306111714</v>
      </c>
      <c r="D507" s="253" t="s">
        <v>1866</v>
      </c>
      <c r="E507" s="254">
        <v>0</v>
      </c>
      <c r="F507" s="254">
        <v>0</v>
      </c>
      <c r="G507" s="254">
        <v>101805897</v>
      </c>
      <c r="H507" s="254">
        <v>101805897</v>
      </c>
      <c r="I507" s="254">
        <v>0</v>
      </c>
      <c r="J507" s="254">
        <v>0</v>
      </c>
    </row>
    <row r="508" spans="1:10" x14ac:dyDescent="0.2">
      <c r="A508" s="253" t="s">
        <v>1867</v>
      </c>
      <c r="B508" s="253" t="s">
        <v>1481</v>
      </c>
      <c r="C508" s="253">
        <f t="shared" si="7"/>
        <v>1306111715</v>
      </c>
      <c r="D508" s="253" t="s">
        <v>1482</v>
      </c>
      <c r="E508" s="254">
        <v>0</v>
      </c>
      <c r="F508" s="254">
        <v>0</v>
      </c>
      <c r="G508" s="254">
        <v>101805897</v>
      </c>
      <c r="H508" s="254">
        <v>101805897</v>
      </c>
      <c r="I508" s="254">
        <v>0</v>
      </c>
      <c r="J508" s="254">
        <v>0</v>
      </c>
    </row>
    <row r="509" spans="1:10" x14ac:dyDescent="0.2">
      <c r="A509" s="253" t="s">
        <v>1868</v>
      </c>
      <c r="B509" s="253" t="s">
        <v>1483</v>
      </c>
      <c r="C509" s="253">
        <f t="shared" si="7"/>
        <v>1306111716</v>
      </c>
      <c r="D509" s="253" t="s">
        <v>1484</v>
      </c>
      <c r="E509" s="254">
        <v>0</v>
      </c>
      <c r="F509" s="254">
        <v>0</v>
      </c>
      <c r="G509" s="254">
        <v>114319594</v>
      </c>
      <c r="H509" s="254">
        <v>114319594</v>
      </c>
      <c r="I509" s="254">
        <v>0</v>
      </c>
      <c r="J509" s="254">
        <v>0</v>
      </c>
    </row>
    <row r="510" spans="1:10" x14ac:dyDescent="0.2">
      <c r="A510" s="253" t="s">
        <v>1869</v>
      </c>
      <c r="B510" s="253" t="s">
        <v>1485</v>
      </c>
      <c r="C510" s="253">
        <f t="shared" si="7"/>
        <v>1306111717</v>
      </c>
      <c r="D510" s="253" t="s">
        <v>1486</v>
      </c>
      <c r="E510" s="254">
        <v>0</v>
      </c>
      <c r="F510" s="254">
        <v>0</v>
      </c>
      <c r="G510" s="254">
        <v>101805897</v>
      </c>
      <c r="H510" s="254">
        <v>101805897</v>
      </c>
      <c r="I510" s="254">
        <v>0</v>
      </c>
      <c r="J510" s="254">
        <v>0</v>
      </c>
    </row>
    <row r="511" spans="1:10" x14ac:dyDescent="0.2">
      <c r="A511" s="253" t="s">
        <v>383</v>
      </c>
      <c r="B511" s="253" t="s">
        <v>1487</v>
      </c>
      <c r="C511" s="253">
        <f t="shared" si="7"/>
        <v>1306111718</v>
      </c>
      <c r="D511" s="253" t="s">
        <v>1488</v>
      </c>
      <c r="E511" s="254">
        <v>0</v>
      </c>
      <c r="F511" s="254">
        <v>0</v>
      </c>
      <c r="G511" s="254">
        <v>101805897</v>
      </c>
      <c r="H511" s="254">
        <v>101805897</v>
      </c>
      <c r="I511" s="254">
        <v>0</v>
      </c>
      <c r="J511" s="254">
        <v>0</v>
      </c>
    </row>
    <row r="512" spans="1:10" x14ac:dyDescent="0.2">
      <c r="A512" s="253" t="s">
        <v>1870</v>
      </c>
      <c r="B512" s="253" t="s">
        <v>1489</v>
      </c>
      <c r="C512" s="253">
        <f t="shared" si="7"/>
        <v>1306111719</v>
      </c>
      <c r="D512" s="253" t="s">
        <v>1520</v>
      </c>
      <c r="E512" s="254">
        <v>0</v>
      </c>
      <c r="F512" s="254">
        <v>0</v>
      </c>
      <c r="G512" s="254">
        <v>101805897</v>
      </c>
      <c r="H512" s="254">
        <v>101805894</v>
      </c>
      <c r="I512" s="254">
        <v>3</v>
      </c>
      <c r="J512" s="254">
        <v>0</v>
      </c>
    </row>
    <row r="513" spans="1:10" x14ac:dyDescent="0.2">
      <c r="A513" s="253" t="s">
        <v>1871</v>
      </c>
      <c r="B513" s="253" t="s">
        <v>1491</v>
      </c>
      <c r="C513" s="253">
        <f t="shared" si="7"/>
        <v>1306111721</v>
      </c>
      <c r="D513" s="253" t="s">
        <v>1492</v>
      </c>
      <c r="E513" s="254">
        <v>0</v>
      </c>
      <c r="F513" s="254">
        <v>0</v>
      </c>
      <c r="G513" s="254">
        <v>101805897</v>
      </c>
      <c r="H513" s="254">
        <v>101805897</v>
      </c>
      <c r="I513" s="254">
        <v>0</v>
      </c>
      <c r="J513" s="254">
        <v>0</v>
      </c>
    </row>
    <row r="514" spans="1:10" x14ac:dyDescent="0.2">
      <c r="A514" s="253" t="s">
        <v>1872</v>
      </c>
      <c r="B514" s="253" t="s">
        <v>1493</v>
      </c>
      <c r="C514" s="253">
        <f t="shared" si="7"/>
        <v>1306111722</v>
      </c>
      <c r="D514" s="253" t="s">
        <v>1873</v>
      </c>
      <c r="E514" s="254">
        <v>0</v>
      </c>
      <c r="F514" s="254">
        <v>0</v>
      </c>
      <c r="G514" s="254">
        <v>101805897</v>
      </c>
      <c r="H514" s="254">
        <v>101805897</v>
      </c>
      <c r="I514" s="254">
        <v>0</v>
      </c>
      <c r="J514" s="254">
        <v>0</v>
      </c>
    </row>
    <row r="515" spans="1:10" x14ac:dyDescent="0.2">
      <c r="A515" s="253" t="s">
        <v>1874</v>
      </c>
      <c r="B515" s="253" t="s">
        <v>1495</v>
      </c>
      <c r="C515" s="253">
        <f t="shared" si="7"/>
        <v>1306111723</v>
      </c>
      <c r="D515" s="253" t="s">
        <v>1496</v>
      </c>
      <c r="E515" s="254">
        <v>0</v>
      </c>
      <c r="F515" s="254">
        <v>0</v>
      </c>
      <c r="G515" s="254">
        <v>101805897</v>
      </c>
      <c r="H515" s="254">
        <v>101805897</v>
      </c>
      <c r="I515" s="254">
        <v>0</v>
      </c>
      <c r="J515" s="254">
        <v>0</v>
      </c>
    </row>
    <row r="516" spans="1:10" x14ac:dyDescent="0.2">
      <c r="A516" s="253" t="s">
        <v>1875</v>
      </c>
      <c r="B516" s="253" t="s">
        <v>1497</v>
      </c>
      <c r="C516" s="253">
        <f t="shared" si="7"/>
        <v>1306111724</v>
      </c>
      <c r="D516" s="253" t="s">
        <v>1498</v>
      </c>
      <c r="E516" s="254">
        <v>0</v>
      </c>
      <c r="F516" s="254">
        <v>0</v>
      </c>
      <c r="G516" s="254">
        <v>101805897</v>
      </c>
      <c r="H516" s="254">
        <v>101805897</v>
      </c>
      <c r="I516" s="254">
        <v>0</v>
      </c>
      <c r="J516" s="254">
        <v>0</v>
      </c>
    </row>
    <row r="517" spans="1:10" x14ac:dyDescent="0.2">
      <c r="A517" s="253" t="s">
        <v>501</v>
      </c>
      <c r="B517" s="253" t="s">
        <v>1499</v>
      </c>
      <c r="C517" s="253">
        <f t="shared" si="7"/>
        <v>1306111737</v>
      </c>
      <c r="D517" s="253" t="s">
        <v>1500</v>
      </c>
      <c r="E517" s="254">
        <v>0</v>
      </c>
      <c r="F517" s="254">
        <v>0</v>
      </c>
      <c r="G517" s="254">
        <v>169506750</v>
      </c>
      <c r="H517" s="254">
        <v>169506750</v>
      </c>
      <c r="I517" s="254">
        <v>0</v>
      </c>
      <c r="J517" s="254">
        <v>0</v>
      </c>
    </row>
    <row r="518" spans="1:10" x14ac:dyDescent="0.2">
      <c r="A518" s="253" t="s">
        <v>1876</v>
      </c>
      <c r="B518" s="253" t="s">
        <v>1877</v>
      </c>
      <c r="C518" s="253">
        <f t="shared" si="7"/>
        <v>1306111750</v>
      </c>
      <c r="D518" s="253" t="s">
        <v>1878</v>
      </c>
      <c r="E518" s="254">
        <v>0</v>
      </c>
      <c r="F518" s="254">
        <v>0</v>
      </c>
      <c r="G518" s="254">
        <v>54104794</v>
      </c>
      <c r="H518" s="254">
        <v>0</v>
      </c>
      <c r="I518" s="254">
        <v>54104794</v>
      </c>
      <c r="J518" s="254">
        <v>0</v>
      </c>
    </row>
    <row r="519" spans="1:10" x14ac:dyDescent="0.2">
      <c r="A519" s="253" t="s">
        <v>503</v>
      </c>
      <c r="B519" s="253" t="s">
        <v>1501</v>
      </c>
      <c r="C519" s="253">
        <f t="shared" si="7"/>
        <v>1306111753</v>
      </c>
      <c r="D519" s="253" t="s">
        <v>1555</v>
      </c>
      <c r="E519" s="254">
        <v>0</v>
      </c>
      <c r="F519" s="254">
        <v>0</v>
      </c>
      <c r="G519" s="254">
        <v>109464600</v>
      </c>
      <c r="H519" s="254">
        <v>109464600</v>
      </c>
      <c r="I519" s="254">
        <v>0</v>
      </c>
      <c r="J519" s="254">
        <v>0</v>
      </c>
    </row>
    <row r="520" spans="1:10" x14ac:dyDescent="0.2">
      <c r="A520" s="253" t="s">
        <v>502</v>
      </c>
      <c r="B520" s="253" t="s">
        <v>1502</v>
      </c>
      <c r="C520" s="253">
        <f t="shared" si="7"/>
        <v>1306111772</v>
      </c>
      <c r="D520" s="253" t="s">
        <v>1555</v>
      </c>
      <c r="E520" s="254">
        <v>0</v>
      </c>
      <c r="F520" s="254">
        <v>0</v>
      </c>
      <c r="G520" s="254">
        <v>63784350</v>
      </c>
      <c r="H520" s="254">
        <v>63784350</v>
      </c>
      <c r="I520" s="254">
        <v>0</v>
      </c>
      <c r="J520" s="254">
        <v>0</v>
      </c>
    </row>
    <row r="521" spans="1:10" x14ac:dyDescent="0.2">
      <c r="A521" s="253" t="s">
        <v>1503</v>
      </c>
      <c r="B521" s="253" t="s">
        <v>1504</v>
      </c>
      <c r="C521" s="253">
        <f t="shared" si="7"/>
        <v>1306220044</v>
      </c>
      <c r="D521" s="253" t="s">
        <v>1503</v>
      </c>
      <c r="E521" s="254">
        <v>0</v>
      </c>
      <c r="F521" s="254">
        <v>0</v>
      </c>
      <c r="G521" s="254">
        <v>5706700</v>
      </c>
      <c r="H521" s="254">
        <v>12173817</v>
      </c>
      <c r="I521" s="254">
        <v>0</v>
      </c>
      <c r="J521" s="254">
        <v>6467117</v>
      </c>
    </row>
    <row r="522" spans="1:10" x14ac:dyDescent="0.2">
      <c r="A522" s="255" t="s">
        <v>518</v>
      </c>
      <c r="B522" s="255" t="s">
        <v>518</v>
      </c>
      <c r="C522" s="253" t="e">
        <f t="shared" si="7"/>
        <v>#VALUE!</v>
      </c>
      <c r="D522" s="255" t="s">
        <v>1505</v>
      </c>
      <c r="E522" s="256">
        <v>0</v>
      </c>
      <c r="F522" s="256">
        <v>0</v>
      </c>
      <c r="G522" s="256">
        <v>52786371264</v>
      </c>
      <c r="H522" s="256">
        <v>52517518206</v>
      </c>
      <c r="I522" s="256">
        <v>409627652</v>
      </c>
      <c r="J522" s="256">
        <v>140774594</v>
      </c>
    </row>
  </sheetData>
  <mergeCells count="2">
    <mergeCell ref="A4:J4"/>
    <mergeCell ref="A5:J5"/>
  </mergeCells>
  <printOptions horizontalCentered="1"/>
  <pageMargins left="0.5" right="0" top="0.25" bottom="1" header="0.5" footer="0.5"/>
  <pageSetup paperSize="9" orientation="landscape" verticalDpi="0" r:id="rId1"/>
  <headerFooter>
    <oddFooter>&amp;RPage: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I13"/>
  <sheetViews>
    <sheetView workbookViewId="0">
      <selection activeCell="H29" sqref="H29"/>
    </sheetView>
  </sheetViews>
  <sheetFormatPr defaultRowHeight="12.75" x14ac:dyDescent="0.2"/>
  <cols>
    <col min="7" max="8" width="14.140625" customWidth="1"/>
    <col min="9" max="9" width="9.28515625" customWidth="1"/>
  </cols>
  <sheetData>
    <row r="10" spans="6:9" x14ac:dyDescent="0.2">
      <c r="G10">
        <v>304.18</v>
      </c>
      <c r="H10">
        <v>16281</v>
      </c>
      <c r="I10" s="285">
        <f>H10*G10*3</f>
        <v>14857063.74</v>
      </c>
    </row>
    <row r="11" spans="6:9" x14ac:dyDescent="0.2">
      <c r="F11" t="s">
        <v>1880</v>
      </c>
      <c r="G11">
        <v>166.03</v>
      </c>
      <c r="H11">
        <v>16281</v>
      </c>
      <c r="I11" s="285">
        <f t="shared" ref="I11:I12" si="0">H11*G11*3</f>
        <v>8109403.290000001</v>
      </c>
    </row>
    <row r="12" spans="6:9" x14ac:dyDescent="0.2">
      <c r="F12" t="s">
        <v>1881</v>
      </c>
      <c r="G12">
        <f>G10-G11</f>
        <v>138.15</v>
      </c>
      <c r="H12">
        <v>16281</v>
      </c>
      <c r="I12" s="285">
        <f t="shared" si="0"/>
        <v>6747660.4499999993</v>
      </c>
    </row>
    <row r="13" spans="6:9" x14ac:dyDescent="0.2">
      <c r="I13" s="285"/>
    </row>
  </sheetData>
  <pageMargins left="0.7" right="0.7" top="0.75" bottom="0.75" header="0.3" footer="0.3"/>
  <pageSetup orientation="portrait" horizontalDpi="180"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G8" sqref="G8:M9"/>
    </sheetView>
  </sheetViews>
  <sheetFormatPr defaultRowHeight="12.75" x14ac:dyDescent="0.2"/>
  <cols>
    <col min="1" max="1" width="17.85546875" style="310" customWidth="1"/>
    <col min="2" max="2" width="12" style="310" customWidth="1"/>
    <col min="3" max="3" width="8.85546875" style="310" customWidth="1"/>
    <col min="4" max="4" width="7.42578125" style="310" customWidth="1"/>
    <col min="5" max="5" width="5.7109375" style="310" customWidth="1"/>
    <col min="6" max="6" width="11.28515625" style="310" customWidth="1"/>
    <col min="7" max="7" width="10.28515625" style="310" customWidth="1"/>
    <col min="8" max="8" width="1.28515625" style="310" customWidth="1"/>
    <col min="9" max="9" width="11.42578125" style="310" customWidth="1"/>
    <col min="10" max="10" width="1.28515625" style="310" customWidth="1"/>
    <col min="11" max="11" width="8.140625" style="310" customWidth="1"/>
    <col min="12" max="12" width="8.28515625" style="310" customWidth="1"/>
    <col min="13" max="13" width="16.140625" style="310" customWidth="1"/>
    <col min="14" max="16384" width="9.140625" style="310"/>
  </cols>
  <sheetData>
    <row r="1" spans="1:15" ht="18" customHeight="1" x14ac:dyDescent="0.2">
      <c r="G1" s="129"/>
      <c r="H1" s="129"/>
      <c r="I1" s="129"/>
      <c r="J1" s="129"/>
      <c r="K1" s="129"/>
      <c r="L1" s="129"/>
      <c r="N1" s="361" t="s">
        <v>1879</v>
      </c>
      <c r="O1" s="170"/>
    </row>
    <row r="2" spans="1:15" ht="12" customHeight="1" x14ac:dyDescent="0.2">
      <c r="E2" s="426" t="s">
        <v>1892</v>
      </c>
      <c r="F2" s="426"/>
      <c r="G2" s="426"/>
      <c r="H2" s="426"/>
      <c r="I2" s="426"/>
      <c r="J2" s="426"/>
      <c r="K2" s="426"/>
      <c r="L2" s="426"/>
      <c r="M2" s="426"/>
      <c r="N2" s="232"/>
      <c r="O2"/>
    </row>
    <row r="3" spans="1:15" ht="11.25" customHeight="1" x14ac:dyDescent="0.2">
      <c r="D3" s="131"/>
      <c r="E3" s="426"/>
      <c r="F3" s="426"/>
      <c r="G3" s="426"/>
      <c r="H3" s="426"/>
      <c r="I3" s="426"/>
      <c r="J3" s="426"/>
      <c r="K3" s="426"/>
      <c r="L3" s="426"/>
      <c r="M3" s="426"/>
      <c r="N3" s="206"/>
    </row>
    <row r="4" spans="1:15" ht="9.75" customHeight="1" x14ac:dyDescent="0.2">
      <c r="A4" s="427"/>
      <c r="B4" s="427"/>
      <c r="C4" s="427"/>
      <c r="D4" s="131"/>
      <c r="E4" s="484" t="s">
        <v>1596</v>
      </c>
      <c r="F4" s="484"/>
      <c r="G4" s="484"/>
      <c r="H4" s="484"/>
      <c r="I4" s="484"/>
      <c r="J4" s="484"/>
      <c r="K4" s="484"/>
      <c r="L4" s="484"/>
      <c r="M4" s="484"/>
      <c r="N4" s="207"/>
      <c r="O4" s="131"/>
    </row>
    <row r="5" spans="1:15" ht="8.25" customHeight="1" thickBot="1" x14ac:dyDescent="0.25">
      <c r="A5" s="428"/>
      <c r="B5" s="428"/>
      <c r="C5" s="428"/>
      <c r="D5" s="132"/>
      <c r="F5" s="311"/>
      <c r="G5" s="132"/>
      <c r="H5" s="132"/>
      <c r="I5" s="311"/>
      <c r="J5" s="311"/>
      <c r="K5" s="312"/>
      <c r="L5" s="132"/>
      <c r="O5" s="131"/>
    </row>
    <row r="6" spans="1:15" ht="15" customHeight="1" thickTop="1" x14ac:dyDescent="0.2">
      <c r="A6" s="480" t="s">
        <v>1597</v>
      </c>
      <c r="B6" s="480"/>
      <c r="C6" s="480"/>
      <c r="D6" s="480"/>
      <c r="E6" s="480"/>
      <c r="F6" s="480"/>
      <c r="G6" s="480"/>
      <c r="H6" s="480"/>
      <c r="I6" s="480"/>
      <c r="J6" s="480"/>
      <c r="K6" s="480"/>
      <c r="L6" s="480"/>
      <c r="M6" s="480"/>
    </row>
    <row r="7" spans="1:15" ht="0.75" customHeight="1" x14ac:dyDescent="0.2">
      <c r="A7" s="313"/>
      <c r="B7" s="313"/>
      <c r="C7" s="313"/>
      <c r="D7" s="313"/>
      <c r="E7" s="313"/>
      <c r="F7" s="313"/>
      <c r="G7" s="313"/>
      <c r="H7" s="313"/>
      <c r="I7" s="313"/>
      <c r="J7" s="313"/>
      <c r="K7" s="313"/>
      <c r="L7" s="313"/>
    </row>
    <row r="8" spans="1:15" ht="16.5" customHeight="1" x14ac:dyDescent="0.2">
      <c r="A8" s="212" t="s">
        <v>1577</v>
      </c>
      <c r="B8" s="213"/>
      <c r="C8" s="213" t="str">
        <f>'Debit manor A5'!C8</f>
        <v>SC 2203</v>
      </c>
      <c r="D8" s="481">
        <f>VLOOKUP(N1,'Bang tinh villa'!$C$5:$D$60,2,0)</f>
        <v>1407111750</v>
      </c>
      <c r="E8" s="481"/>
      <c r="F8" s="365"/>
      <c r="G8" s="407" t="str">
        <f>'Debit manor A5'!G8:M9</f>
        <v>Thu tiền phí dịch vụ quý 03/2022 (từ 01/07/2022 đến 30/09/2022) Service charge from Jul 01 to Sep 30, 2022</v>
      </c>
      <c r="H8" s="408"/>
      <c r="I8" s="408"/>
      <c r="J8" s="408"/>
      <c r="K8" s="408"/>
      <c r="L8" s="408"/>
      <c r="M8" s="409"/>
    </row>
    <row r="9" spans="1:15" ht="14.25" customHeight="1" x14ac:dyDescent="0.2">
      <c r="A9" s="214" t="s">
        <v>1578</v>
      </c>
      <c r="B9" s="152"/>
      <c r="C9" s="153" t="str">
        <f>'Debit manor A5'!C9</f>
        <v>01/07/2022/ Jul 01, 2022</v>
      </c>
      <c r="D9" s="153"/>
      <c r="E9" s="154"/>
      <c r="F9" s="152"/>
      <c r="G9" s="490"/>
      <c r="H9" s="482"/>
      <c r="I9" s="482"/>
      <c r="J9" s="482"/>
      <c r="K9" s="482"/>
      <c r="L9" s="482"/>
      <c r="M9" s="483"/>
    </row>
    <row r="10" spans="1:15" ht="15" customHeight="1" x14ac:dyDescent="0.2">
      <c r="A10" s="214" t="s">
        <v>1579</v>
      </c>
      <c r="B10" s="152"/>
      <c r="C10" s="424" t="str">
        <f>VLOOKUP(D8,'Bang tinh villa'!$D$5:$E$60,2,0)</f>
        <v>Trần Thị Tho</v>
      </c>
      <c r="D10" s="424"/>
      <c r="E10" s="424"/>
      <c r="F10" s="424"/>
      <c r="G10" s="415" t="s">
        <v>1588</v>
      </c>
      <c r="H10" s="418"/>
      <c r="I10" s="421" t="s">
        <v>1674</v>
      </c>
      <c r="J10" s="415"/>
      <c r="K10" s="433" t="s">
        <v>1672</v>
      </c>
      <c r="L10" s="418"/>
      <c r="M10" s="421" t="s">
        <v>1600</v>
      </c>
    </row>
    <row r="11" spans="1:15" ht="13.5" customHeight="1" x14ac:dyDescent="0.2">
      <c r="A11" s="214" t="s">
        <v>1580</v>
      </c>
      <c r="B11" s="152"/>
      <c r="C11" s="424" t="str">
        <f>"Căn cổng " &amp;N1&amp;" Villa E"&amp; " The Manor Hà Nội"</f>
        <v>Căn cổng Vom E Villa E The Manor Hà Nội</v>
      </c>
      <c r="D11" s="424"/>
      <c r="E11" s="424"/>
      <c r="F11" s="424"/>
      <c r="G11" s="416"/>
      <c r="H11" s="419"/>
      <c r="I11" s="422"/>
      <c r="J11" s="416"/>
      <c r="K11" s="434"/>
      <c r="L11" s="419"/>
      <c r="M11" s="422"/>
    </row>
    <row r="12" spans="1:15" ht="12.75" customHeight="1" x14ac:dyDescent="0.2">
      <c r="A12" s="214" t="s">
        <v>1581</v>
      </c>
      <c r="B12" s="364"/>
      <c r="C12" s="281" t="str">
        <f>'Debit manor A5'!C13</f>
        <v>15/07/2022/ Jul 15, 2022</v>
      </c>
      <c r="D12" s="152"/>
      <c r="E12" s="154"/>
      <c r="F12" s="152"/>
      <c r="G12" s="417"/>
      <c r="H12" s="420"/>
      <c r="I12" s="423"/>
      <c r="J12" s="417"/>
      <c r="K12" s="435"/>
      <c r="L12" s="420"/>
      <c r="M12" s="423"/>
    </row>
    <row r="13" spans="1:15" ht="17.25" customHeight="1" x14ac:dyDescent="0.2">
      <c r="A13" s="395" t="s">
        <v>1582</v>
      </c>
      <c r="B13" s="396"/>
      <c r="C13" s="396"/>
      <c r="D13" s="396"/>
      <c r="E13" s="396"/>
      <c r="F13" s="397"/>
      <c r="G13" s="477">
        <f>VLOOKUP(D8,'Bang tinh villa'!D5:I60,6,0)</f>
        <v>65</v>
      </c>
      <c r="H13" s="379" t="s">
        <v>474</v>
      </c>
      <c r="I13" s="379">
        <v>3</v>
      </c>
      <c r="J13" s="379" t="s">
        <v>474</v>
      </c>
      <c r="K13" s="465">
        <v>17200</v>
      </c>
      <c r="L13" s="465"/>
      <c r="M13" s="467">
        <f>ROUND(G13*I13*K13,0)</f>
        <v>3354000</v>
      </c>
    </row>
    <row r="14" spans="1:15" ht="18" customHeight="1" x14ac:dyDescent="0.2">
      <c r="A14" s="398" t="s">
        <v>1599</v>
      </c>
      <c r="B14" s="399"/>
      <c r="C14" s="399"/>
      <c r="D14" s="399"/>
      <c r="E14" s="399"/>
      <c r="F14" s="400"/>
      <c r="G14" s="487"/>
      <c r="H14" s="488"/>
      <c r="I14" s="488"/>
      <c r="J14" s="488"/>
      <c r="K14" s="401"/>
      <c r="L14" s="401"/>
      <c r="M14" s="489"/>
    </row>
    <row r="15" spans="1:15" ht="9.75" customHeight="1" x14ac:dyDescent="0.2">
      <c r="A15" s="398"/>
      <c r="B15" s="399"/>
      <c r="C15" s="399"/>
      <c r="D15" s="399"/>
      <c r="E15" s="399"/>
      <c r="F15" s="400"/>
      <c r="G15" s="478"/>
      <c r="H15" s="479"/>
      <c r="I15" s="479"/>
      <c r="J15" s="479"/>
      <c r="K15" s="466"/>
      <c r="L15" s="466"/>
      <c r="M15" s="468"/>
    </row>
    <row r="16" spans="1:15" ht="27" customHeight="1" x14ac:dyDescent="0.2">
      <c r="A16" s="398" t="s">
        <v>1883</v>
      </c>
      <c r="B16" s="399"/>
      <c r="C16" s="399"/>
      <c r="D16" s="399"/>
      <c r="E16" s="399"/>
      <c r="F16" s="400"/>
      <c r="G16" s="469" t="str">
        <f>'Debit manor A5'!G17:L17</f>
        <v xml:space="preserve"> - Nợ chưa thanh toán đến hết 29/06/2022</v>
      </c>
      <c r="H16" s="470"/>
      <c r="I16" s="470"/>
      <c r="J16" s="470"/>
      <c r="K16" s="470"/>
      <c r="L16" s="471"/>
      <c r="M16" s="485">
        <f>VLOOKUP(D8,'Bang tinh villa'!D5:K60,8,0)</f>
        <v>0</v>
      </c>
    </row>
    <row r="17" spans="1:13" ht="27.75" customHeight="1" x14ac:dyDescent="0.2">
      <c r="A17" s="384" t="s">
        <v>1890</v>
      </c>
      <c r="B17" s="385"/>
      <c r="C17" s="385"/>
      <c r="D17" s="385"/>
      <c r="E17" s="385"/>
      <c r="F17" s="386"/>
      <c r="G17" s="472"/>
      <c r="H17" s="473"/>
      <c r="I17" s="473"/>
      <c r="J17" s="473"/>
      <c r="K17" s="473"/>
      <c r="L17" s="474"/>
      <c r="M17" s="486"/>
    </row>
    <row r="18" spans="1:13" ht="28.5" customHeight="1" x14ac:dyDescent="0.2">
      <c r="A18" s="325" t="s">
        <v>1893</v>
      </c>
      <c r="B18" s="385" t="s">
        <v>1891</v>
      </c>
      <c r="C18" s="385"/>
      <c r="D18" s="385"/>
      <c r="E18" s="385"/>
      <c r="F18" s="386"/>
      <c r="G18" s="461" t="s">
        <v>1584</v>
      </c>
      <c r="H18" s="462"/>
      <c r="I18" s="462"/>
      <c r="J18" s="462"/>
      <c r="K18" s="462"/>
      <c r="L18" s="462"/>
      <c r="M18" s="277">
        <f>M13+M16</f>
        <v>3354000</v>
      </c>
    </row>
    <row r="19" spans="1:13" ht="28.5" customHeight="1" x14ac:dyDescent="0.2">
      <c r="A19" s="384" t="s">
        <v>1900</v>
      </c>
      <c r="B19" s="385"/>
      <c r="C19" s="385"/>
      <c r="D19" s="385"/>
      <c r="E19" s="385"/>
      <c r="F19" s="386"/>
      <c r="G19" s="359" t="s">
        <v>478</v>
      </c>
      <c r="H19" s="303"/>
      <c r="I19" s="463" t="str">
        <f>[23]!vnd(M18)</f>
        <v xml:space="preserve">Ba trieäu ba traêm naêm möôi boán ngaøn ñoàng  </v>
      </c>
      <c r="J19" s="463"/>
      <c r="K19" s="463"/>
      <c r="L19" s="463"/>
      <c r="M19" s="463"/>
    </row>
    <row r="20" spans="1:13" ht="28.5" customHeight="1" x14ac:dyDescent="0.2">
      <c r="A20" s="309" t="s">
        <v>1882</v>
      </c>
      <c r="B20" s="390" t="str">
        <f>"Căn hộ "&amp;N1&amp;" The Manor TT tiền phí dịch vụ quý 2.2022"</f>
        <v>Căn hộ Vom E The Manor TT tiền phí dịch vụ quý 2.2022</v>
      </c>
      <c r="C20" s="390"/>
      <c r="D20" s="390"/>
      <c r="E20" s="390"/>
      <c r="F20" s="391"/>
      <c r="G20" s="360" t="s">
        <v>1587</v>
      </c>
      <c r="H20" s="278"/>
      <c r="I20" s="464" t="str">
        <f>[23]!vnd_us(M18)</f>
        <v xml:space="preserve">Three million three hundred fifty four thousand onlyand xu </v>
      </c>
      <c r="J20" s="464"/>
      <c r="K20" s="464"/>
      <c r="L20" s="464"/>
      <c r="M20" s="464"/>
    </row>
    <row r="21" spans="1:13" ht="31.5" customHeight="1" x14ac:dyDescent="0.2">
      <c r="A21" s="457" t="s">
        <v>1598</v>
      </c>
      <c r="B21" s="458"/>
      <c r="C21" s="458"/>
      <c r="D21" s="458"/>
      <c r="E21" s="458"/>
      <c r="F21" s="458"/>
      <c r="G21" s="458"/>
      <c r="H21" s="458"/>
      <c r="I21" s="458"/>
      <c r="J21" s="458"/>
      <c r="K21" s="458"/>
      <c r="L21" s="458"/>
      <c r="M21" s="459"/>
    </row>
    <row r="22" spans="1:13" s="314" customFormat="1" ht="13.5" customHeight="1" x14ac:dyDescent="0.2">
      <c r="A22" s="460" t="s">
        <v>1885</v>
      </c>
      <c r="B22" s="460"/>
      <c r="C22" s="460"/>
      <c r="D22" s="460"/>
      <c r="E22" s="460"/>
      <c r="F22" s="460"/>
      <c r="G22" s="460" t="s">
        <v>1886</v>
      </c>
      <c r="H22" s="460"/>
      <c r="I22" s="460"/>
      <c r="J22" s="460"/>
      <c r="K22" s="460"/>
      <c r="L22" s="460"/>
      <c r="M22" s="460"/>
    </row>
    <row r="23" spans="1:13" s="314" customFormat="1" ht="18" customHeight="1" x14ac:dyDescent="0.2">
      <c r="A23" s="313"/>
      <c r="B23" s="313"/>
      <c r="C23" s="313"/>
      <c r="D23" s="313"/>
      <c r="E23" s="313"/>
      <c r="I23" s="313"/>
      <c r="J23" s="313"/>
      <c r="L23" s="313"/>
    </row>
    <row r="24" spans="1:13" s="314" customFormat="1" ht="20.25" customHeight="1" x14ac:dyDescent="0.2">
      <c r="A24" s="313"/>
      <c r="B24" s="313"/>
      <c r="C24" s="313"/>
      <c r="D24" s="313"/>
      <c r="E24" s="313"/>
      <c r="I24" s="313"/>
      <c r="J24" s="313"/>
      <c r="L24" s="313"/>
    </row>
    <row r="25" spans="1:13" s="314" customFormat="1" ht="16.5" customHeight="1" x14ac:dyDescent="0.2">
      <c r="A25" s="313"/>
      <c r="B25" s="313"/>
      <c r="C25" s="363"/>
      <c r="D25" s="363"/>
      <c r="E25" s="363"/>
      <c r="F25" s="316"/>
      <c r="G25" s="316"/>
      <c r="H25" s="316"/>
      <c r="I25" s="363"/>
      <c r="J25" s="363"/>
      <c r="K25" s="316"/>
      <c r="L25" s="363"/>
    </row>
    <row r="26" spans="1:13" ht="16.5" customHeight="1" x14ac:dyDescent="0.2">
      <c r="A26" s="380" t="s">
        <v>1895</v>
      </c>
      <c r="B26" s="380"/>
      <c r="C26" s="380"/>
      <c r="D26" s="380"/>
      <c r="E26" s="380"/>
      <c r="F26" s="380"/>
      <c r="G26" s="380" t="s">
        <v>1896</v>
      </c>
      <c r="H26" s="380"/>
      <c r="I26" s="380"/>
      <c r="J26" s="380"/>
      <c r="K26" s="380"/>
      <c r="L26" s="380"/>
      <c r="M26" s="380"/>
    </row>
    <row r="27" spans="1:13" ht="16.5" customHeight="1" thickBot="1" x14ac:dyDescent="0.25">
      <c r="A27" s="373" t="s">
        <v>1899</v>
      </c>
      <c r="B27" s="373"/>
      <c r="C27" s="373"/>
      <c r="D27" s="373"/>
      <c r="E27" s="373"/>
      <c r="F27" s="373"/>
      <c r="G27" s="373" t="s">
        <v>1887</v>
      </c>
      <c r="H27" s="373"/>
      <c r="I27" s="373"/>
      <c r="J27" s="373"/>
      <c r="K27" s="373"/>
      <c r="L27" s="373"/>
      <c r="M27" s="373"/>
    </row>
    <row r="28" spans="1:13" s="142" customFormat="1" ht="15" customHeight="1" thickTop="1" x14ac:dyDescent="0.2">
      <c r="A28" s="456" t="s">
        <v>1898</v>
      </c>
      <c r="B28" s="456"/>
      <c r="C28" s="456"/>
      <c r="D28" s="456"/>
      <c r="E28" s="456"/>
      <c r="F28" s="456"/>
      <c r="G28" s="456"/>
      <c r="H28" s="456"/>
      <c r="I28" s="456"/>
      <c r="J28" s="456"/>
      <c r="K28" s="456"/>
      <c r="L28" s="456"/>
      <c r="M28" s="456"/>
    </row>
    <row r="29" spans="1:13" s="142" customFormat="1" ht="13.5" x14ac:dyDescent="0.2">
      <c r="A29" s="375" t="s">
        <v>1897</v>
      </c>
      <c r="B29" s="375"/>
      <c r="C29" s="375"/>
      <c r="D29" s="375"/>
      <c r="E29" s="375"/>
      <c r="F29" s="375"/>
      <c r="G29" s="375"/>
      <c r="H29" s="375"/>
      <c r="I29" s="375"/>
      <c r="J29" s="375"/>
      <c r="K29" s="375"/>
      <c r="L29" s="375"/>
      <c r="M29" s="375"/>
    </row>
    <row r="30" spans="1:13" s="142" customFormat="1" ht="3" customHeight="1" x14ac:dyDescent="0.2">
      <c r="A30" s="146"/>
      <c r="B30" s="146"/>
      <c r="C30" s="146"/>
      <c r="D30" s="146"/>
      <c r="E30" s="146"/>
      <c r="F30" s="146"/>
      <c r="G30" s="146"/>
      <c r="H30" s="146"/>
      <c r="I30" s="146"/>
      <c r="J30" s="146"/>
      <c r="K30" s="146"/>
      <c r="L30" s="146"/>
      <c r="M30" s="146"/>
    </row>
  </sheetData>
  <mergeCells count="42">
    <mergeCell ref="J10:J12"/>
    <mergeCell ref="K10:L12"/>
    <mergeCell ref="E2:M3"/>
    <mergeCell ref="A4:C5"/>
    <mergeCell ref="E4:M4"/>
    <mergeCell ref="A6:M6"/>
    <mergeCell ref="D8:E8"/>
    <mergeCell ref="G8:M9"/>
    <mergeCell ref="B18:F18"/>
    <mergeCell ref="G18:L18"/>
    <mergeCell ref="M10:M12"/>
    <mergeCell ref="C11:F11"/>
    <mergeCell ref="A13:F13"/>
    <mergeCell ref="G13:G15"/>
    <mergeCell ref="H13:H15"/>
    <mergeCell ref="I13:I15"/>
    <mergeCell ref="J13:J15"/>
    <mergeCell ref="K13:K15"/>
    <mergeCell ref="L13:L15"/>
    <mergeCell ref="M13:M15"/>
    <mergeCell ref="C10:F10"/>
    <mergeCell ref="G10:G12"/>
    <mergeCell ref="H10:H12"/>
    <mergeCell ref="I10:I12"/>
    <mergeCell ref="A14:F15"/>
    <mergeCell ref="A16:F16"/>
    <mergeCell ref="G16:L17"/>
    <mergeCell ref="M16:M17"/>
    <mergeCell ref="A17:F17"/>
    <mergeCell ref="A29:M29"/>
    <mergeCell ref="A19:F19"/>
    <mergeCell ref="I19:M19"/>
    <mergeCell ref="B20:F20"/>
    <mergeCell ref="I20:M20"/>
    <mergeCell ref="A21:M21"/>
    <mergeCell ref="A22:F22"/>
    <mergeCell ref="G22:M22"/>
    <mergeCell ref="A26:F26"/>
    <mergeCell ref="G26:M26"/>
    <mergeCell ref="A27:F27"/>
    <mergeCell ref="G27:M27"/>
    <mergeCell ref="A28:M28"/>
  </mergeCells>
  <pageMargins left="0" right="0" top="0.75" bottom="0.75" header="0.3" footer="0.3"/>
  <pageSetup paperSize="9"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20"/>
  <sheetViews>
    <sheetView tabSelected="1" workbookViewId="0">
      <selection activeCell="G10" sqref="G10:G13"/>
    </sheetView>
  </sheetViews>
  <sheetFormatPr defaultRowHeight="12.75" x14ac:dyDescent="0.2"/>
  <cols>
    <col min="1" max="1" width="17.7109375" style="310" customWidth="1"/>
    <col min="2" max="2" width="12.28515625" style="310" customWidth="1"/>
    <col min="3" max="3" width="8.85546875" style="310" customWidth="1"/>
    <col min="4" max="4" width="7.42578125" style="310" customWidth="1"/>
    <col min="5" max="5" width="5.7109375" style="310" customWidth="1"/>
    <col min="6" max="6" width="12.28515625" style="310" customWidth="1"/>
    <col min="7" max="7" width="10.28515625" style="310" customWidth="1"/>
    <col min="8" max="8" width="1.28515625" style="310" customWidth="1"/>
    <col min="9" max="9" width="11.42578125" style="310" customWidth="1"/>
    <col min="10" max="10" width="1.28515625" style="310" customWidth="1"/>
    <col min="11" max="11" width="8.140625" style="310" customWidth="1"/>
    <col min="12" max="12" width="8.28515625" style="310" customWidth="1"/>
    <col min="13" max="13" width="15.28515625" style="310" customWidth="1"/>
    <col min="14" max="16384" width="9.140625" style="310"/>
  </cols>
  <sheetData>
    <row r="1" spans="1:15" ht="14.25" customHeight="1" x14ac:dyDescent="0.2">
      <c r="G1" s="129"/>
      <c r="H1" s="129"/>
      <c r="I1" s="129"/>
      <c r="J1" s="129"/>
      <c r="K1" s="129"/>
      <c r="L1" s="129"/>
      <c r="N1" s="11" t="s">
        <v>22</v>
      </c>
      <c r="O1" s="11" t="s">
        <v>23</v>
      </c>
    </row>
    <row r="2" spans="1:15" ht="12" customHeight="1" x14ac:dyDescent="0.2">
      <c r="E2" s="426" t="s">
        <v>1892</v>
      </c>
      <c r="F2" s="426"/>
      <c r="G2" s="426"/>
      <c r="H2" s="426"/>
      <c r="I2" s="426"/>
      <c r="J2" s="426"/>
      <c r="K2" s="426"/>
      <c r="L2" s="426"/>
      <c r="M2" s="426"/>
      <c r="N2" s="11" t="s">
        <v>247</v>
      </c>
      <c r="O2" s="11" t="s">
        <v>248</v>
      </c>
    </row>
    <row r="3" spans="1:15" ht="6" customHeight="1" x14ac:dyDescent="0.2">
      <c r="D3" s="131"/>
      <c r="E3" s="426"/>
      <c r="F3" s="426"/>
      <c r="G3" s="426"/>
      <c r="H3" s="426"/>
      <c r="I3" s="426"/>
      <c r="J3" s="426"/>
      <c r="K3" s="426"/>
      <c r="L3" s="426"/>
      <c r="M3" s="426"/>
      <c r="N3" s="206"/>
    </row>
    <row r="4" spans="1:15" ht="9.75" customHeight="1" x14ac:dyDescent="0.2">
      <c r="A4" s="427"/>
      <c r="B4" s="427"/>
      <c r="C4" s="427"/>
      <c r="D4" s="131"/>
      <c r="E4" s="429" t="s">
        <v>1596</v>
      </c>
      <c r="F4" s="429"/>
      <c r="G4" s="429"/>
      <c r="H4" s="429"/>
      <c r="I4" s="429"/>
      <c r="J4" s="429"/>
      <c r="K4" s="429"/>
      <c r="L4" s="429"/>
      <c r="M4" s="429"/>
      <c r="N4" s="207"/>
    </row>
    <row r="5" spans="1:15" ht="5.25" customHeight="1" thickBot="1" x14ac:dyDescent="0.25">
      <c r="A5" s="428"/>
      <c r="B5" s="428"/>
      <c r="C5" s="428"/>
      <c r="D5" s="132"/>
      <c r="F5" s="311"/>
      <c r="G5" s="132"/>
      <c r="H5" s="132"/>
      <c r="I5" s="311"/>
      <c r="J5" s="311"/>
      <c r="K5" s="312"/>
      <c r="L5" s="132"/>
    </row>
    <row r="6" spans="1:15" ht="15" customHeight="1" thickTop="1" x14ac:dyDescent="0.2">
      <c r="A6" s="430" t="s">
        <v>1597</v>
      </c>
      <c r="B6" s="430"/>
      <c r="C6" s="430"/>
      <c r="D6" s="430"/>
      <c r="E6" s="430"/>
      <c r="F6" s="430"/>
      <c r="G6" s="430"/>
      <c r="H6" s="430"/>
      <c r="I6" s="430"/>
      <c r="J6" s="430"/>
      <c r="K6" s="430"/>
      <c r="L6" s="430"/>
      <c r="M6" s="430"/>
    </row>
    <row r="7" spans="1:15" ht="0.75" customHeight="1" x14ac:dyDescent="0.2">
      <c r="A7" s="313"/>
      <c r="B7" s="313"/>
      <c r="C7" s="313"/>
      <c r="D7" s="313"/>
      <c r="E7" s="313"/>
      <c r="F7" s="313"/>
      <c r="G7" s="313"/>
      <c r="H7" s="313"/>
      <c r="I7" s="313"/>
      <c r="J7" s="313"/>
      <c r="K7" s="313"/>
      <c r="L7" s="313"/>
    </row>
    <row r="8" spans="1:15" ht="15" customHeight="1" x14ac:dyDescent="0.2">
      <c r="A8" s="212" t="s">
        <v>1577</v>
      </c>
      <c r="B8" s="213"/>
      <c r="C8" s="213" t="s">
        <v>1905</v>
      </c>
      <c r="D8" s="406">
        <f>VLOOKUP(N1,'Bang tinh Manor'!$B$5:$C$598,2,0)</f>
        <v>1406110513</v>
      </c>
      <c r="E8" s="406"/>
      <c r="F8" s="215"/>
      <c r="G8" s="407" t="s">
        <v>1913</v>
      </c>
      <c r="H8" s="408"/>
      <c r="I8" s="408"/>
      <c r="J8" s="408"/>
      <c r="K8" s="408"/>
      <c r="L8" s="408"/>
      <c r="M8" s="409"/>
    </row>
    <row r="9" spans="1:15" ht="15.75" customHeight="1" x14ac:dyDescent="0.2">
      <c r="A9" s="214" t="s">
        <v>1578</v>
      </c>
      <c r="B9" s="152"/>
      <c r="C9" s="326" t="s">
        <v>1911</v>
      </c>
      <c r="D9" s="153"/>
      <c r="E9" s="154"/>
      <c r="F9" s="216"/>
      <c r="G9" s="410"/>
      <c r="H9" s="411"/>
      <c r="I9" s="411"/>
      <c r="J9" s="411"/>
      <c r="K9" s="411"/>
      <c r="L9" s="411"/>
      <c r="M9" s="412"/>
    </row>
    <row r="10" spans="1:15" ht="15" customHeight="1" x14ac:dyDescent="0.2">
      <c r="A10" s="214" t="s">
        <v>1579</v>
      </c>
      <c r="B10" s="152"/>
      <c r="C10" s="431" t="str">
        <f>VLOOKUP(D8,'Bang tinh Manor'!C$5:D$598,2,0)</f>
        <v>Lê Thị Liên</v>
      </c>
      <c r="D10" s="431"/>
      <c r="E10" s="431"/>
      <c r="F10" s="432"/>
      <c r="G10" s="415" t="s">
        <v>1588</v>
      </c>
      <c r="H10" s="418"/>
      <c r="I10" s="421" t="s">
        <v>1674</v>
      </c>
      <c r="J10" s="415"/>
      <c r="K10" s="433" t="s">
        <v>1672</v>
      </c>
      <c r="L10" s="418"/>
      <c r="M10" s="421" t="s">
        <v>1673</v>
      </c>
    </row>
    <row r="11" spans="1:15" ht="3.75" customHeight="1" x14ac:dyDescent="0.2">
      <c r="A11" s="214"/>
      <c r="B11" s="152"/>
      <c r="C11" s="431"/>
      <c r="D11" s="431"/>
      <c r="E11" s="431"/>
      <c r="F11" s="432"/>
      <c r="G11" s="416"/>
      <c r="H11" s="419"/>
      <c r="I11" s="422"/>
      <c r="J11" s="416"/>
      <c r="K11" s="434"/>
      <c r="L11" s="419"/>
      <c r="M11" s="422"/>
    </row>
    <row r="12" spans="1:15" ht="15.75" customHeight="1" x14ac:dyDescent="0.2">
      <c r="A12" s="214" t="s">
        <v>1580</v>
      </c>
      <c r="B12" s="152"/>
      <c r="C12" s="424" t="str">
        <f>"Căn " &amp;N1&amp;" The Manor Hà Nội"</f>
        <v>Căn B111 The Manor Hà Nội</v>
      </c>
      <c r="D12" s="424"/>
      <c r="E12" s="424"/>
      <c r="F12" s="425"/>
      <c r="G12" s="416"/>
      <c r="H12" s="419"/>
      <c r="I12" s="422"/>
      <c r="J12" s="416"/>
      <c r="K12" s="434"/>
      <c r="L12" s="419"/>
      <c r="M12" s="422"/>
    </row>
    <row r="13" spans="1:15" ht="15" customHeight="1" x14ac:dyDescent="0.2">
      <c r="A13" s="217" t="s">
        <v>1581</v>
      </c>
      <c r="B13" s="218"/>
      <c r="C13" s="219" t="s">
        <v>1912</v>
      </c>
      <c r="D13" s="220"/>
      <c r="E13" s="280"/>
      <c r="F13" s="221"/>
      <c r="G13" s="417"/>
      <c r="H13" s="420"/>
      <c r="I13" s="423"/>
      <c r="J13" s="417"/>
      <c r="K13" s="435"/>
      <c r="L13" s="420"/>
      <c r="M13" s="423"/>
    </row>
    <row r="14" spans="1:15" ht="14.25" customHeight="1" x14ac:dyDescent="0.2">
      <c r="A14" s="395" t="s">
        <v>1582</v>
      </c>
      <c r="B14" s="396"/>
      <c r="C14" s="396"/>
      <c r="D14" s="396"/>
      <c r="E14" s="396"/>
      <c r="F14" s="397"/>
      <c r="G14" s="335"/>
      <c r="H14" s="332"/>
      <c r="I14" s="332"/>
      <c r="J14" s="332"/>
      <c r="K14" s="332"/>
      <c r="L14" s="332"/>
      <c r="M14" s="336"/>
    </row>
    <row r="15" spans="1:15" ht="28.5" customHeight="1" x14ac:dyDescent="0.2">
      <c r="A15" s="398" t="s">
        <v>1599</v>
      </c>
      <c r="B15" s="399"/>
      <c r="C15" s="399"/>
      <c r="D15" s="399"/>
      <c r="E15" s="399"/>
      <c r="F15" s="400"/>
      <c r="G15" s="340">
        <f>VLOOKUP(D8,'Bang tinh Manor'!$C$5:$H$598,6,0)</f>
        <v>100.62</v>
      </c>
      <c r="H15" s="339" t="s">
        <v>474</v>
      </c>
      <c r="I15" s="339">
        <v>3</v>
      </c>
      <c r="J15" s="339" t="s">
        <v>474</v>
      </c>
      <c r="K15" s="401">
        <v>12300</v>
      </c>
      <c r="L15" s="402"/>
      <c r="M15" s="323">
        <f>ROUND(G15*I15*K15,0)</f>
        <v>3712878</v>
      </c>
    </row>
    <row r="16" spans="1:15" ht="28.5" customHeight="1" x14ac:dyDescent="0.2">
      <c r="A16" s="398" t="s">
        <v>1883</v>
      </c>
      <c r="B16" s="399"/>
      <c r="C16" s="399"/>
      <c r="D16" s="399"/>
      <c r="E16" s="399"/>
      <c r="F16" s="400"/>
      <c r="G16" s="340"/>
      <c r="H16" s="339"/>
      <c r="I16" s="339"/>
      <c r="J16" s="339"/>
      <c r="K16" s="334"/>
      <c r="L16" s="334"/>
      <c r="M16" s="338"/>
    </row>
    <row r="17" spans="1:14" ht="27" customHeight="1" x14ac:dyDescent="0.2">
      <c r="A17" s="384" t="s">
        <v>1889</v>
      </c>
      <c r="B17" s="385"/>
      <c r="C17" s="385"/>
      <c r="D17" s="385"/>
      <c r="E17" s="385"/>
      <c r="F17" s="386"/>
      <c r="G17" s="403" t="s">
        <v>1906</v>
      </c>
      <c r="H17" s="404"/>
      <c r="I17" s="404"/>
      <c r="J17" s="404"/>
      <c r="K17" s="404"/>
      <c r="L17" s="405"/>
      <c r="M17" s="223">
        <f>VLOOKUP(D8,'Bang tinh Manor'!$C$5:$J$598,8,0)</f>
        <v>0</v>
      </c>
    </row>
    <row r="18" spans="1:14" ht="25.5" customHeight="1" x14ac:dyDescent="0.2">
      <c r="A18" s="320" t="s">
        <v>1894</v>
      </c>
      <c r="B18" s="324" t="s">
        <v>1891</v>
      </c>
      <c r="C18" s="321"/>
      <c r="D18" s="321"/>
      <c r="E18" s="321"/>
      <c r="F18" s="322"/>
      <c r="G18" s="381" t="s">
        <v>1675</v>
      </c>
      <c r="H18" s="382"/>
      <c r="I18" s="382"/>
      <c r="J18" s="382"/>
      <c r="K18" s="382"/>
      <c r="L18" s="383"/>
      <c r="M18" s="222">
        <f>M15+M17</f>
        <v>3712878</v>
      </c>
    </row>
    <row r="19" spans="1:14" ht="26.25" customHeight="1" x14ac:dyDescent="0.2">
      <c r="A19" s="384" t="s">
        <v>1900</v>
      </c>
      <c r="B19" s="385"/>
      <c r="C19" s="385"/>
      <c r="D19" s="385"/>
      <c r="E19" s="385"/>
      <c r="F19" s="386"/>
      <c r="G19" s="224" t="s">
        <v>1676</v>
      </c>
      <c r="H19" s="303"/>
      <c r="I19" s="387" t="str">
        <f>[23]!vnd(M18)</f>
        <v xml:space="preserve">Ba trieäu baûy traêm möôøi hai ngaøn taùm traêm baûy möôi taùm ñoàng  </v>
      </c>
      <c r="J19" s="388"/>
      <c r="K19" s="388"/>
      <c r="L19" s="388"/>
      <c r="M19" s="389"/>
    </row>
    <row r="20" spans="1:14" ht="27" customHeight="1" x14ac:dyDescent="0.2">
      <c r="A20" s="309" t="s">
        <v>1882</v>
      </c>
      <c r="B20" s="390" t="str">
        <f>"Căn hộ "&amp;N1&amp;" The Manor TT tiền phí dịch vụ quý 3.2022"</f>
        <v>Căn hộ B111 The Manor TT tiền phí dịch vụ quý 3.2022</v>
      </c>
      <c r="C20" s="390"/>
      <c r="D20" s="390"/>
      <c r="E20" s="390"/>
      <c r="F20" s="391"/>
      <c r="G20" s="225" t="s">
        <v>1677</v>
      </c>
      <c r="H20" s="279"/>
      <c r="I20" s="392" t="str">
        <f>[23]!vnd_us(M18)</f>
        <v xml:space="preserve">Three million seven hundred and twelve thousand eight hundred seventy eight Vietnamese dong and xu </v>
      </c>
      <c r="J20" s="393"/>
      <c r="K20" s="393"/>
      <c r="L20" s="393"/>
      <c r="M20" s="394"/>
    </row>
    <row r="21" spans="1:14" ht="30" customHeight="1" x14ac:dyDescent="0.2">
      <c r="A21" s="376" t="str">
        <f>IF(M18=0," Quý khách đã thanh toán phí dịch vụ quý 4/2018 , Vui lòng bỏ qua thông báo này ", "Vui lòng thanh toán đúng hạn để không bị tính phí trả chậm, quý khách đã thanh toán vui lòng bỏ qua thông báo này / Please pay service fee on time to avoid for paid addition fee. Please ignore this debit note if you've paid already")</f>
        <v>Vui lòng thanh toán đúng hạn để không bị tính phí trả chậm, quý khách đã thanh toán vui lòng bỏ qua thông báo này / Please pay service fee on time to avoid for paid addition fee. Please ignore this debit note if you've paid already</v>
      </c>
      <c r="B21" s="377"/>
      <c r="C21" s="377"/>
      <c r="D21" s="377"/>
      <c r="E21" s="377"/>
      <c r="F21" s="377"/>
      <c r="G21" s="377"/>
      <c r="H21" s="377"/>
      <c r="I21" s="377"/>
      <c r="J21" s="377"/>
      <c r="K21" s="377"/>
      <c r="L21" s="377"/>
      <c r="M21" s="378"/>
    </row>
    <row r="22" spans="1:14" s="314" customFormat="1" x14ac:dyDescent="0.2">
      <c r="A22" s="379" t="s">
        <v>1885</v>
      </c>
      <c r="B22" s="379"/>
      <c r="C22" s="379"/>
      <c r="D22" s="379"/>
      <c r="E22" s="379"/>
      <c r="F22" s="379"/>
      <c r="G22" s="379" t="s">
        <v>1886</v>
      </c>
      <c r="H22" s="379"/>
      <c r="I22" s="379"/>
      <c r="J22" s="379"/>
      <c r="K22" s="379"/>
      <c r="L22" s="379"/>
      <c r="M22" s="379"/>
    </row>
    <row r="23" spans="1:14" s="314" customFormat="1" ht="11.25" customHeight="1" x14ac:dyDescent="0.2">
      <c r="A23" s="313"/>
      <c r="B23" s="313"/>
      <c r="C23" s="313"/>
      <c r="D23" s="313"/>
      <c r="E23" s="313"/>
      <c r="I23" s="313"/>
      <c r="J23" s="313"/>
      <c r="L23" s="313"/>
    </row>
    <row r="24" spans="1:14" s="314" customFormat="1" ht="13.5" customHeight="1" x14ac:dyDescent="0.2">
      <c r="A24" s="313"/>
      <c r="B24" s="313"/>
      <c r="C24" s="313"/>
      <c r="D24" s="313"/>
      <c r="E24" s="313"/>
      <c r="I24" s="313"/>
      <c r="J24" s="313"/>
      <c r="L24" s="313"/>
    </row>
    <row r="25" spans="1:14" s="314" customFormat="1" ht="16.5" customHeight="1" x14ac:dyDescent="0.2">
      <c r="A25" s="313"/>
      <c r="B25" s="313"/>
      <c r="C25" s="337"/>
      <c r="D25" s="337"/>
      <c r="E25" s="337"/>
      <c r="F25" s="316"/>
      <c r="G25" s="316"/>
      <c r="H25" s="316"/>
      <c r="I25" s="337"/>
      <c r="J25" s="337"/>
      <c r="K25" s="316"/>
      <c r="L25" s="337"/>
    </row>
    <row r="26" spans="1:14" ht="16.5" customHeight="1" x14ac:dyDescent="0.2">
      <c r="A26" s="380" t="s">
        <v>1895</v>
      </c>
      <c r="B26" s="380"/>
      <c r="C26" s="380"/>
      <c r="D26" s="380"/>
      <c r="E26" s="380"/>
      <c r="F26" s="380"/>
      <c r="G26" s="380" t="s">
        <v>1896</v>
      </c>
      <c r="H26" s="380"/>
      <c r="I26" s="380"/>
      <c r="J26" s="380"/>
      <c r="K26" s="380"/>
      <c r="L26" s="380"/>
      <c r="M26" s="380"/>
    </row>
    <row r="27" spans="1:14" ht="16.5" customHeight="1" thickBot="1" x14ac:dyDescent="0.25">
      <c r="A27" s="373" t="s">
        <v>1899</v>
      </c>
      <c r="B27" s="373"/>
      <c r="C27" s="373"/>
      <c r="D27" s="373"/>
      <c r="E27" s="373"/>
      <c r="F27" s="373"/>
      <c r="G27" s="373" t="s">
        <v>1887</v>
      </c>
      <c r="H27" s="373"/>
      <c r="I27" s="373"/>
      <c r="J27" s="373"/>
      <c r="K27" s="373"/>
      <c r="L27" s="373"/>
      <c r="M27" s="373"/>
    </row>
    <row r="28" spans="1:14" s="142" customFormat="1" ht="15" customHeight="1" thickTop="1" x14ac:dyDescent="0.2">
      <c r="A28" s="374" t="s">
        <v>1904</v>
      </c>
      <c r="B28" s="374"/>
      <c r="C28" s="374"/>
      <c r="D28" s="374"/>
      <c r="E28" s="374"/>
      <c r="F28" s="374"/>
      <c r="G28" s="374"/>
      <c r="H28" s="374"/>
      <c r="I28" s="374"/>
      <c r="J28" s="374"/>
      <c r="K28" s="374"/>
      <c r="L28" s="374"/>
      <c r="M28" s="374"/>
    </row>
    <row r="29" spans="1:14" s="142" customFormat="1" ht="13.5" customHeight="1" x14ac:dyDescent="0.2">
      <c r="A29" s="374" t="s">
        <v>1903</v>
      </c>
      <c r="B29" s="374"/>
      <c r="C29" s="374"/>
      <c r="D29" s="374"/>
      <c r="E29" s="374"/>
      <c r="F29" s="374"/>
      <c r="G29" s="374"/>
      <c r="H29" s="374"/>
      <c r="I29" s="374"/>
      <c r="J29" s="374"/>
      <c r="K29" s="374"/>
      <c r="L29" s="374"/>
      <c r="M29" s="374"/>
    </row>
    <row r="30" spans="1:14" s="142" customFormat="1" ht="13.5" x14ac:dyDescent="0.2">
      <c r="A30" s="375" t="s">
        <v>1897</v>
      </c>
      <c r="B30" s="375"/>
      <c r="C30" s="375"/>
      <c r="D30" s="375"/>
      <c r="E30" s="375"/>
      <c r="F30" s="375"/>
      <c r="G30" s="375"/>
      <c r="H30" s="375"/>
      <c r="I30" s="375"/>
      <c r="J30" s="375"/>
      <c r="K30" s="375"/>
      <c r="L30" s="375"/>
      <c r="M30" s="375"/>
    </row>
    <row r="31" spans="1:14" ht="9.75" customHeight="1" x14ac:dyDescent="0.2">
      <c r="A31" s="368"/>
      <c r="B31" s="368"/>
      <c r="C31" s="368"/>
      <c r="D31" s="368"/>
      <c r="E31" s="368"/>
      <c r="F31" s="368"/>
      <c r="G31" s="368"/>
      <c r="H31" s="368"/>
      <c r="I31" s="368"/>
      <c r="J31" s="368"/>
      <c r="K31" s="368"/>
      <c r="L31" s="368"/>
      <c r="M31" s="368"/>
    </row>
    <row r="32" spans="1:14" ht="12.75" customHeight="1" x14ac:dyDescent="0.2">
      <c r="G32" s="129"/>
      <c r="H32" s="129"/>
      <c r="I32" s="129"/>
      <c r="J32" s="129"/>
      <c r="K32" s="129"/>
      <c r="L32" s="129"/>
      <c r="N32" s="317"/>
    </row>
    <row r="33" spans="1:13" ht="12" customHeight="1" x14ac:dyDescent="0.2">
      <c r="E33" s="426" t="s">
        <v>1892</v>
      </c>
      <c r="F33" s="426"/>
      <c r="G33" s="426"/>
      <c r="H33" s="426"/>
      <c r="I33" s="426"/>
      <c r="J33" s="426"/>
      <c r="K33" s="426"/>
      <c r="L33" s="426"/>
      <c r="M33" s="426"/>
    </row>
    <row r="34" spans="1:13" ht="11.25" customHeight="1" x14ac:dyDescent="0.2">
      <c r="D34" s="131"/>
      <c r="E34" s="426"/>
      <c r="F34" s="426"/>
      <c r="G34" s="426"/>
      <c r="H34" s="426"/>
      <c r="I34" s="426"/>
      <c r="J34" s="426"/>
      <c r="K34" s="426"/>
      <c r="L34" s="426"/>
      <c r="M34" s="426"/>
    </row>
    <row r="35" spans="1:13" ht="9.75" customHeight="1" x14ac:dyDescent="0.2">
      <c r="A35" s="427"/>
      <c r="B35" s="427"/>
      <c r="C35" s="427"/>
      <c r="D35" s="131"/>
      <c r="E35" s="429" t="s">
        <v>1596</v>
      </c>
      <c r="F35" s="429"/>
      <c r="G35" s="429"/>
      <c r="H35" s="429"/>
      <c r="I35" s="429"/>
      <c r="J35" s="429"/>
      <c r="K35" s="429"/>
      <c r="L35" s="429"/>
      <c r="M35" s="429"/>
    </row>
    <row r="36" spans="1:13" ht="4.5" customHeight="1" thickBot="1" x14ac:dyDescent="0.25">
      <c r="A36" s="428"/>
      <c r="B36" s="428"/>
      <c r="C36" s="428"/>
      <c r="D36" s="132"/>
      <c r="F36" s="311"/>
      <c r="G36" s="132"/>
      <c r="H36" s="132"/>
      <c r="I36" s="311"/>
      <c r="J36" s="311"/>
      <c r="K36" s="312"/>
      <c r="L36" s="132"/>
    </row>
    <row r="37" spans="1:13" ht="15.75" customHeight="1" thickTop="1" x14ac:dyDescent="0.2">
      <c r="A37" s="430" t="s">
        <v>1597</v>
      </c>
      <c r="B37" s="430"/>
      <c r="C37" s="430"/>
      <c r="D37" s="430"/>
      <c r="E37" s="430"/>
      <c r="F37" s="430"/>
      <c r="G37" s="430"/>
      <c r="H37" s="430"/>
      <c r="I37" s="430"/>
      <c r="J37" s="430"/>
      <c r="K37" s="430"/>
      <c r="L37" s="430"/>
      <c r="M37" s="430"/>
    </row>
    <row r="38" spans="1:13" ht="0.75" customHeight="1" x14ac:dyDescent="0.2">
      <c r="A38" s="318"/>
      <c r="B38" s="341"/>
      <c r="C38" s="341"/>
      <c r="D38" s="341"/>
      <c r="E38" s="341"/>
      <c r="F38" s="319"/>
      <c r="G38" s="313"/>
      <c r="H38" s="313"/>
      <c r="I38" s="313"/>
      <c r="J38" s="313"/>
      <c r="K38" s="313"/>
      <c r="L38" s="313"/>
    </row>
    <row r="39" spans="1:13" ht="15.75" customHeight="1" x14ac:dyDescent="0.2">
      <c r="A39" s="212" t="s">
        <v>1577</v>
      </c>
      <c r="B39" s="213"/>
      <c r="C39" s="213" t="str">
        <f>C8</f>
        <v>SC 2203</v>
      </c>
      <c r="D39" s="406">
        <f>VLOOKUP(N2,'Bang tinh Manor'!$B$5:$C$598,2,0)</f>
        <v>1406110713</v>
      </c>
      <c r="E39" s="406"/>
      <c r="F39" s="215"/>
      <c r="G39" s="407" t="str">
        <f>G8</f>
        <v>Thu tiền phí dịch vụ quý 03/2022 (từ 01/07/2022 đến 30/09/2022) Service charge from Jul 01 to Sep 30, 2022</v>
      </c>
      <c r="H39" s="408"/>
      <c r="I39" s="408"/>
      <c r="J39" s="408"/>
      <c r="K39" s="408"/>
      <c r="L39" s="408"/>
      <c r="M39" s="409"/>
    </row>
    <row r="40" spans="1:13" ht="21.75" customHeight="1" x14ac:dyDescent="0.2">
      <c r="A40" s="214" t="s">
        <v>1578</v>
      </c>
      <c r="B40" s="152"/>
      <c r="C40" s="281" t="str">
        <f>C9</f>
        <v>01/07/2022/ Jul 01, 2022</v>
      </c>
      <c r="D40" s="153"/>
      <c r="E40" s="154"/>
      <c r="F40" s="216"/>
      <c r="G40" s="410"/>
      <c r="H40" s="411"/>
      <c r="I40" s="411"/>
      <c r="J40" s="411"/>
      <c r="K40" s="411"/>
      <c r="L40" s="411"/>
      <c r="M40" s="412"/>
    </row>
    <row r="41" spans="1:13" ht="15" customHeight="1" x14ac:dyDescent="0.2">
      <c r="A41" s="214" t="s">
        <v>1579</v>
      </c>
      <c r="B41" s="152"/>
      <c r="C41" s="413" t="str">
        <f>VLOOKUP(D39,'Bang tinh Manor'!$C$5:$D$598,2,0)</f>
        <v>Nguyễn Thu Hồng</v>
      </c>
      <c r="D41" s="413"/>
      <c r="E41" s="413"/>
      <c r="F41" s="414"/>
      <c r="G41" s="415" t="s">
        <v>1588</v>
      </c>
      <c r="H41" s="418"/>
      <c r="I41" s="415" t="s">
        <v>1888</v>
      </c>
      <c r="J41" s="418"/>
      <c r="K41" s="415" t="s">
        <v>1672</v>
      </c>
      <c r="L41" s="418"/>
      <c r="M41" s="421" t="s">
        <v>1600</v>
      </c>
    </row>
    <row r="42" spans="1:13" ht="7.5" customHeight="1" x14ac:dyDescent="0.2">
      <c r="A42" s="214"/>
      <c r="B42" s="152"/>
      <c r="C42" s="413"/>
      <c r="D42" s="413"/>
      <c r="E42" s="413"/>
      <c r="F42" s="414"/>
      <c r="G42" s="416"/>
      <c r="H42" s="419"/>
      <c r="I42" s="416"/>
      <c r="J42" s="419"/>
      <c r="K42" s="416"/>
      <c r="L42" s="419"/>
      <c r="M42" s="422"/>
    </row>
    <row r="43" spans="1:13" ht="13.5" customHeight="1" x14ac:dyDescent="0.2">
      <c r="A43" s="214" t="s">
        <v>1580</v>
      </c>
      <c r="B43" s="152"/>
      <c r="C43" s="424" t="str">
        <f>"Căn " &amp;N2&amp;" The Manor Hà Nội"</f>
        <v>Căn C418 The Manor Hà Nội</v>
      </c>
      <c r="D43" s="424"/>
      <c r="E43" s="424"/>
      <c r="F43" s="425"/>
      <c r="G43" s="416"/>
      <c r="H43" s="419"/>
      <c r="I43" s="416"/>
      <c r="J43" s="419"/>
      <c r="K43" s="416"/>
      <c r="L43" s="419"/>
      <c r="M43" s="422"/>
    </row>
    <row r="44" spans="1:13" ht="15" customHeight="1" x14ac:dyDescent="0.2">
      <c r="A44" s="217" t="s">
        <v>1581</v>
      </c>
      <c r="B44" s="218"/>
      <c r="C44" s="219" t="str">
        <f>C13</f>
        <v>15/07/2022/ Jul 15, 2022</v>
      </c>
      <c r="D44" s="220"/>
      <c r="E44" s="307"/>
      <c r="F44" s="221"/>
      <c r="G44" s="417"/>
      <c r="H44" s="420"/>
      <c r="I44" s="417"/>
      <c r="J44" s="420"/>
      <c r="K44" s="417"/>
      <c r="L44" s="420"/>
      <c r="M44" s="423"/>
    </row>
    <row r="45" spans="1:13" ht="15" customHeight="1" x14ac:dyDescent="0.2">
      <c r="A45" s="395" t="s">
        <v>1582</v>
      </c>
      <c r="B45" s="396"/>
      <c r="C45" s="396"/>
      <c r="D45" s="396"/>
      <c r="E45" s="396"/>
      <c r="F45" s="397"/>
      <c r="G45" s="333"/>
      <c r="H45" s="333"/>
      <c r="I45" s="333"/>
      <c r="J45" s="333"/>
      <c r="K45" s="333"/>
      <c r="L45" s="333"/>
      <c r="M45" s="336"/>
    </row>
    <row r="46" spans="1:13" ht="27" customHeight="1" x14ac:dyDescent="0.2">
      <c r="A46" s="398" t="s">
        <v>1599</v>
      </c>
      <c r="B46" s="399"/>
      <c r="C46" s="399"/>
      <c r="D46" s="399"/>
      <c r="E46" s="399"/>
      <c r="F46" s="400"/>
      <c r="G46" s="304">
        <f>VLOOKUP(D39,'Bang tinh Manor'!$C$5:$H$598,6,0)</f>
        <v>280.42</v>
      </c>
      <c r="H46" s="339" t="s">
        <v>474</v>
      </c>
      <c r="I46" s="339">
        <v>3</v>
      </c>
      <c r="J46" s="339" t="s">
        <v>474</v>
      </c>
      <c r="K46" s="401">
        <v>12300</v>
      </c>
      <c r="L46" s="402"/>
      <c r="M46" s="323">
        <f>ROUND(G46*I46*K46,0)</f>
        <v>10347498</v>
      </c>
    </row>
    <row r="47" spans="1:13" ht="27" customHeight="1" x14ac:dyDescent="0.2">
      <c r="A47" s="398" t="s">
        <v>1883</v>
      </c>
      <c r="B47" s="399"/>
      <c r="C47" s="399"/>
      <c r="D47" s="399"/>
      <c r="E47" s="399"/>
      <c r="F47" s="400"/>
      <c r="G47" s="304"/>
      <c r="H47" s="339"/>
      <c r="I47" s="339"/>
      <c r="J47" s="339"/>
      <c r="K47" s="334"/>
      <c r="L47" s="334"/>
      <c r="M47" s="338"/>
    </row>
    <row r="48" spans="1:13" ht="29.25" customHeight="1" x14ac:dyDescent="0.2">
      <c r="A48" s="384" t="s">
        <v>1889</v>
      </c>
      <c r="B48" s="385"/>
      <c r="C48" s="385"/>
      <c r="D48" s="385"/>
      <c r="E48" s="385"/>
      <c r="F48" s="386"/>
      <c r="G48" s="403" t="str">
        <f>G17</f>
        <v xml:space="preserve"> - Nợ chưa thanh toán đến hết 29/06/2022</v>
      </c>
      <c r="H48" s="404"/>
      <c r="I48" s="404"/>
      <c r="J48" s="404"/>
      <c r="K48" s="404"/>
      <c r="L48" s="405"/>
      <c r="M48" s="223">
        <f>VLOOKUP(D39,'Bang tinh Manor'!$C$5:$J$598,8,0)</f>
        <v>0</v>
      </c>
    </row>
    <row r="49" spans="1:13" ht="24" customHeight="1" x14ac:dyDescent="0.2">
      <c r="A49" s="320" t="s">
        <v>1894</v>
      </c>
      <c r="B49" s="324" t="s">
        <v>1891</v>
      </c>
      <c r="C49" s="321"/>
      <c r="D49" s="321"/>
      <c r="E49" s="321"/>
      <c r="F49" s="322"/>
      <c r="G49" s="381" t="s">
        <v>1675</v>
      </c>
      <c r="H49" s="382"/>
      <c r="I49" s="382"/>
      <c r="J49" s="382"/>
      <c r="K49" s="382"/>
      <c r="L49" s="383"/>
      <c r="M49" s="277">
        <f>M46+M48</f>
        <v>10347498</v>
      </c>
    </row>
    <row r="50" spans="1:13" ht="24" customHeight="1" x14ac:dyDescent="0.2">
      <c r="A50" s="384" t="s">
        <v>1900</v>
      </c>
      <c r="B50" s="385"/>
      <c r="C50" s="385"/>
      <c r="D50" s="385"/>
      <c r="E50" s="385"/>
      <c r="F50" s="386"/>
      <c r="G50" s="305" t="s">
        <v>1676</v>
      </c>
      <c r="H50" s="303"/>
      <c r="I50" s="387" t="str">
        <f>[23]!vnd(M49)</f>
        <v xml:space="preserve">Möôøi trieäu ba traêm boán möôi baûy ngaøn boán traêm chín möôi taùm ñoàng  </v>
      </c>
      <c r="J50" s="388"/>
      <c r="K50" s="388"/>
      <c r="L50" s="388"/>
      <c r="M50" s="389"/>
    </row>
    <row r="51" spans="1:13" ht="27" customHeight="1" x14ac:dyDescent="0.2">
      <c r="A51" s="309" t="s">
        <v>1882</v>
      </c>
      <c r="B51" s="390" t="str">
        <f>"Căn hộ "&amp;N2&amp;" The Manor TT tiền phí dịch vụ quý 3.2022"</f>
        <v>Căn hộ C418 The Manor TT tiền phí dịch vụ quý 3.2022</v>
      </c>
      <c r="C51" s="390"/>
      <c r="D51" s="390"/>
      <c r="E51" s="390"/>
      <c r="F51" s="391"/>
      <c r="G51" s="306" t="s">
        <v>1677</v>
      </c>
      <c r="H51" s="278"/>
      <c r="I51" s="392" t="str">
        <f>[23]!vnd_us(M49)</f>
        <v xml:space="preserve">Ten million three hundred forty seven thousand four hundred ninety eight Vietnamese dong and xu </v>
      </c>
      <c r="J51" s="393"/>
      <c r="K51" s="393"/>
      <c r="L51" s="393"/>
      <c r="M51" s="394"/>
    </row>
    <row r="52" spans="1:13" ht="27.75" customHeight="1" x14ac:dyDescent="0.2">
      <c r="A52" s="376" t="str">
        <f>IF(M49=0," Quý khách đã thanh toán phí dịch vụ quý 4/2018 , Vui lòng bỏ qua thông báo này ", "Vui lòng thanh toán đúng hạn để không bị tính phí trả chậm, quý khách đã thanh toán vui lòng bỏ qua thông báo này / Please pay service fee on time to avoid for paid addition fee. Please ignore this debit note if you've paid already")</f>
        <v>Vui lòng thanh toán đúng hạn để không bị tính phí trả chậm, quý khách đã thanh toán vui lòng bỏ qua thông báo này / Please pay service fee on time to avoid for paid addition fee. Please ignore this debit note if you've paid already</v>
      </c>
      <c r="B52" s="377"/>
      <c r="C52" s="377"/>
      <c r="D52" s="377"/>
      <c r="E52" s="377"/>
      <c r="F52" s="377"/>
      <c r="G52" s="377"/>
      <c r="H52" s="377"/>
      <c r="I52" s="377"/>
      <c r="J52" s="377"/>
      <c r="K52" s="377"/>
      <c r="L52" s="377"/>
      <c r="M52" s="378"/>
    </row>
    <row r="53" spans="1:13" s="314" customFormat="1" ht="13.5" customHeight="1" x14ac:dyDescent="0.2">
      <c r="A53" s="379" t="s">
        <v>1885</v>
      </c>
      <c r="B53" s="379"/>
      <c r="C53" s="379"/>
      <c r="D53" s="379"/>
      <c r="E53" s="379"/>
      <c r="F53" s="379"/>
      <c r="G53" s="379" t="s">
        <v>1886</v>
      </c>
      <c r="H53" s="379"/>
      <c r="I53" s="379"/>
      <c r="J53" s="379"/>
      <c r="K53" s="379"/>
      <c r="L53" s="379"/>
      <c r="M53" s="379"/>
    </row>
    <row r="54" spans="1:13" s="314" customFormat="1" ht="11.25" customHeight="1" x14ac:dyDescent="0.2">
      <c r="A54" s="313"/>
      <c r="B54" s="313"/>
      <c r="C54" s="313"/>
      <c r="D54" s="313"/>
      <c r="E54" s="313"/>
      <c r="I54" s="313"/>
      <c r="J54" s="313"/>
      <c r="L54" s="313"/>
    </row>
    <row r="55" spans="1:13" s="314" customFormat="1" ht="14.25" customHeight="1" x14ac:dyDescent="0.2">
      <c r="A55" s="313"/>
      <c r="B55" s="313"/>
      <c r="C55" s="313"/>
      <c r="D55" s="313"/>
      <c r="E55" s="313"/>
      <c r="I55" s="313"/>
      <c r="J55" s="313"/>
      <c r="L55" s="313"/>
    </row>
    <row r="56" spans="1:13" s="314" customFormat="1" ht="16.5" customHeight="1" x14ac:dyDescent="0.2">
      <c r="A56" s="313"/>
      <c r="B56" s="313"/>
      <c r="C56" s="337"/>
      <c r="D56" s="337"/>
      <c r="E56" s="337"/>
      <c r="F56" s="316"/>
      <c r="G56" s="316"/>
      <c r="H56" s="316"/>
      <c r="I56" s="337"/>
      <c r="J56" s="337"/>
      <c r="K56" s="316"/>
      <c r="L56" s="337"/>
    </row>
    <row r="57" spans="1:13" ht="16.5" customHeight="1" x14ac:dyDescent="0.2">
      <c r="A57" s="380" t="s">
        <v>1895</v>
      </c>
      <c r="B57" s="380"/>
      <c r="C57" s="380"/>
      <c r="D57" s="380"/>
      <c r="E57" s="380"/>
      <c r="F57" s="380"/>
      <c r="G57" s="380" t="s">
        <v>1896</v>
      </c>
      <c r="H57" s="380"/>
      <c r="I57" s="380"/>
      <c r="J57" s="380"/>
      <c r="K57" s="380"/>
      <c r="L57" s="380"/>
      <c r="M57" s="380"/>
    </row>
    <row r="58" spans="1:13" ht="16.5" customHeight="1" thickBot="1" x14ac:dyDescent="0.25">
      <c r="A58" s="373" t="str">
        <f>A27</f>
        <v>Kế toán trưởng/ Chief Accountant</v>
      </c>
      <c r="B58" s="373"/>
      <c r="C58" s="373"/>
      <c r="D58" s="373"/>
      <c r="E58" s="373"/>
      <c r="F58" s="373"/>
      <c r="G58" s="373" t="s">
        <v>1887</v>
      </c>
      <c r="H58" s="373"/>
      <c r="I58" s="373"/>
      <c r="J58" s="373"/>
      <c r="K58" s="373"/>
      <c r="L58" s="373"/>
      <c r="M58" s="373"/>
    </row>
    <row r="59" spans="1:13" s="142" customFormat="1" ht="15" customHeight="1" thickTop="1" x14ac:dyDescent="0.2">
      <c r="A59" s="374" t="s">
        <v>1904</v>
      </c>
      <c r="B59" s="374"/>
      <c r="C59" s="374"/>
      <c r="D59" s="374"/>
      <c r="E59" s="374"/>
      <c r="F59" s="374"/>
      <c r="G59" s="374"/>
      <c r="H59" s="374"/>
      <c r="I59" s="374"/>
      <c r="J59" s="374"/>
      <c r="K59" s="374"/>
      <c r="L59" s="374"/>
      <c r="M59" s="374"/>
    </row>
    <row r="60" spans="1:13" s="142" customFormat="1" x14ac:dyDescent="0.2">
      <c r="A60" s="374" t="s">
        <v>1903</v>
      </c>
      <c r="B60" s="374"/>
      <c r="C60" s="374"/>
      <c r="D60" s="374"/>
      <c r="E60" s="374"/>
      <c r="F60" s="374"/>
      <c r="G60" s="374"/>
      <c r="H60" s="374"/>
      <c r="I60" s="374"/>
      <c r="J60" s="374"/>
      <c r="K60" s="374"/>
      <c r="L60" s="374"/>
      <c r="M60" s="374"/>
    </row>
    <row r="61" spans="1:13" s="356" customFormat="1" ht="15.75" customHeight="1" x14ac:dyDescent="0.2">
      <c r="A61" s="375" t="s">
        <v>1897</v>
      </c>
      <c r="B61" s="375"/>
      <c r="C61" s="375"/>
      <c r="D61" s="375"/>
      <c r="E61" s="375"/>
      <c r="F61" s="375"/>
      <c r="G61" s="375"/>
      <c r="H61" s="375"/>
      <c r="I61" s="375"/>
      <c r="J61" s="375"/>
      <c r="K61" s="375"/>
      <c r="L61" s="375"/>
      <c r="M61" s="375"/>
    </row>
    <row r="62" spans="1:13" x14ac:dyDescent="0.2">
      <c r="A62" s="356"/>
      <c r="B62" s="356"/>
      <c r="C62" s="356"/>
      <c r="D62" s="356"/>
      <c r="E62" s="436" t="s">
        <v>1892</v>
      </c>
      <c r="F62" s="436"/>
      <c r="G62" s="436"/>
      <c r="H62" s="436"/>
      <c r="I62" s="436"/>
      <c r="J62" s="436"/>
      <c r="K62" s="436"/>
      <c r="L62" s="436"/>
      <c r="M62" s="436"/>
    </row>
    <row r="63" spans="1:13" x14ac:dyDescent="0.2">
      <c r="A63" s="356"/>
      <c r="B63" s="356"/>
      <c r="C63" s="356"/>
      <c r="D63" s="132"/>
      <c r="E63" s="436"/>
      <c r="F63" s="436"/>
      <c r="G63" s="436"/>
      <c r="H63" s="436"/>
      <c r="I63" s="436"/>
      <c r="J63" s="436"/>
      <c r="K63" s="436"/>
      <c r="L63" s="436"/>
      <c r="M63" s="436"/>
    </row>
    <row r="64" spans="1:13" x14ac:dyDescent="0.2">
      <c r="A64" s="427"/>
      <c r="B64" s="427"/>
      <c r="C64" s="427"/>
      <c r="D64" s="131"/>
      <c r="E64" s="429" t="s">
        <v>1596</v>
      </c>
      <c r="F64" s="429"/>
      <c r="G64" s="429"/>
      <c r="H64" s="429"/>
      <c r="I64" s="429"/>
      <c r="J64" s="429"/>
      <c r="K64" s="429"/>
      <c r="L64" s="429"/>
      <c r="M64" s="429"/>
    </row>
    <row r="65" spans="1:13" ht="13.5" thickBot="1" x14ac:dyDescent="0.25">
      <c r="A65" s="428"/>
      <c r="B65" s="428"/>
      <c r="C65" s="428"/>
      <c r="D65" s="132"/>
      <c r="F65" s="311"/>
      <c r="G65" s="132"/>
      <c r="H65" s="132"/>
      <c r="I65" s="311"/>
      <c r="J65" s="311"/>
      <c r="K65" s="312"/>
      <c r="L65" s="132"/>
    </row>
    <row r="66" spans="1:13" ht="16.5" thickTop="1" x14ac:dyDescent="0.2">
      <c r="A66" s="430" t="s">
        <v>1597</v>
      </c>
      <c r="B66" s="430"/>
      <c r="C66" s="430"/>
      <c r="D66" s="430"/>
      <c r="E66" s="430"/>
      <c r="F66" s="430"/>
      <c r="G66" s="430"/>
      <c r="H66" s="430"/>
      <c r="I66" s="430"/>
      <c r="J66" s="430"/>
      <c r="K66" s="430"/>
      <c r="L66" s="430"/>
      <c r="M66" s="430"/>
    </row>
    <row r="67" spans="1:13" x14ac:dyDescent="0.2">
      <c r="A67" s="212" t="s">
        <v>1577</v>
      </c>
      <c r="B67" s="213"/>
      <c r="C67" s="213" t="str">
        <f>C8</f>
        <v>SC 2203</v>
      </c>
      <c r="D67" s="406">
        <f>VLOOKUP(O1,'Bang tinh Manor'!$B$5:$C$598,2,0)</f>
        <v>1406110514</v>
      </c>
      <c r="E67" s="406"/>
      <c r="F67" s="215"/>
      <c r="G67" s="407" t="str">
        <f>G39</f>
        <v>Thu tiền phí dịch vụ quý 03/2022 (từ 01/07/2022 đến 30/09/2022) Service charge from Jul 01 to Sep 30, 2022</v>
      </c>
      <c r="H67" s="408"/>
      <c r="I67" s="408"/>
      <c r="J67" s="408"/>
      <c r="K67" s="408"/>
      <c r="L67" s="408"/>
      <c r="M67" s="409"/>
    </row>
    <row r="68" spans="1:13" ht="18.75" customHeight="1" x14ac:dyDescent="0.2">
      <c r="A68" s="214" t="s">
        <v>1578</v>
      </c>
      <c r="B68" s="152"/>
      <c r="C68" s="326" t="str">
        <f>C40</f>
        <v>01/07/2022/ Jul 01, 2022</v>
      </c>
      <c r="D68" s="153"/>
      <c r="E68" s="154"/>
      <c r="F68" s="216"/>
      <c r="G68" s="410"/>
      <c r="H68" s="411"/>
      <c r="I68" s="411"/>
      <c r="J68" s="411"/>
      <c r="K68" s="411"/>
      <c r="L68" s="411"/>
      <c r="M68" s="412"/>
    </row>
    <row r="69" spans="1:13" x14ac:dyDescent="0.2">
      <c r="A69" s="214" t="s">
        <v>1579</v>
      </c>
      <c r="B69" s="152"/>
      <c r="C69" s="431" t="str">
        <f>VLOOKUP(D67,'Bang tinh Manor'!C$5:D$598,2,0)</f>
        <v>Trần Hữu Thùy</v>
      </c>
      <c r="D69" s="431"/>
      <c r="E69" s="431"/>
      <c r="F69" s="432"/>
      <c r="G69" s="415" t="s">
        <v>1588</v>
      </c>
      <c r="H69" s="418"/>
      <c r="I69" s="421" t="s">
        <v>1674</v>
      </c>
      <c r="J69" s="415"/>
      <c r="K69" s="433" t="s">
        <v>1672</v>
      </c>
      <c r="L69" s="418"/>
      <c r="M69" s="421" t="s">
        <v>1673</v>
      </c>
    </row>
    <row r="70" spans="1:13" x14ac:dyDescent="0.2">
      <c r="A70" s="214"/>
      <c r="B70" s="152"/>
      <c r="C70" s="431"/>
      <c r="D70" s="431"/>
      <c r="E70" s="431"/>
      <c r="F70" s="432"/>
      <c r="G70" s="416"/>
      <c r="H70" s="419"/>
      <c r="I70" s="422"/>
      <c r="J70" s="416"/>
      <c r="K70" s="434"/>
      <c r="L70" s="419"/>
      <c r="M70" s="422"/>
    </row>
    <row r="71" spans="1:13" x14ac:dyDescent="0.2">
      <c r="A71" s="214" t="s">
        <v>1580</v>
      </c>
      <c r="B71" s="152"/>
      <c r="C71" s="424" t="str">
        <f>"Căn " &amp;O1&amp;" The Manor Hà Nội"</f>
        <v>Căn B112 The Manor Hà Nội</v>
      </c>
      <c r="D71" s="424"/>
      <c r="E71" s="424"/>
      <c r="F71" s="425"/>
      <c r="G71" s="416"/>
      <c r="H71" s="419"/>
      <c r="I71" s="422"/>
      <c r="J71" s="416"/>
      <c r="K71" s="434"/>
      <c r="L71" s="419"/>
      <c r="M71" s="422"/>
    </row>
    <row r="72" spans="1:13" x14ac:dyDescent="0.2">
      <c r="A72" s="217" t="s">
        <v>1581</v>
      </c>
      <c r="B72" s="218"/>
      <c r="C72" s="219" t="str">
        <f>C44</f>
        <v>15/07/2022/ Jul 15, 2022</v>
      </c>
      <c r="D72" s="220"/>
      <c r="E72" s="280"/>
      <c r="F72" s="221"/>
      <c r="G72" s="417"/>
      <c r="H72" s="420"/>
      <c r="I72" s="423"/>
      <c r="J72" s="417"/>
      <c r="K72" s="435"/>
      <c r="L72" s="420"/>
      <c r="M72" s="423"/>
    </row>
    <row r="73" spans="1:13" ht="13.5" x14ac:dyDescent="0.2">
      <c r="A73" s="395" t="s">
        <v>1582</v>
      </c>
      <c r="B73" s="396"/>
      <c r="C73" s="396"/>
      <c r="D73" s="396"/>
      <c r="E73" s="396"/>
      <c r="F73" s="397"/>
      <c r="G73" s="343"/>
      <c r="H73" s="347"/>
      <c r="I73" s="347"/>
      <c r="J73" s="347"/>
      <c r="K73" s="347"/>
      <c r="L73" s="347"/>
      <c r="M73" s="344"/>
    </row>
    <row r="74" spans="1:13" ht="27" customHeight="1" x14ac:dyDescent="0.2">
      <c r="A74" s="398" t="s">
        <v>1599</v>
      </c>
      <c r="B74" s="399"/>
      <c r="C74" s="399"/>
      <c r="D74" s="399"/>
      <c r="E74" s="399"/>
      <c r="F74" s="400"/>
      <c r="G74" s="350">
        <f>VLOOKUP(D67,'Bang tinh Manor'!$C$5:$H$598,6,0)</f>
        <v>100.62</v>
      </c>
      <c r="H74" s="352" t="s">
        <v>474</v>
      </c>
      <c r="I74" s="352">
        <v>3</v>
      </c>
      <c r="J74" s="352" t="s">
        <v>474</v>
      </c>
      <c r="K74" s="401">
        <v>12300</v>
      </c>
      <c r="L74" s="402"/>
      <c r="M74" s="323">
        <f>ROUND(G74*I74*K74,0)</f>
        <v>3712878</v>
      </c>
    </row>
    <row r="75" spans="1:13" ht="27" customHeight="1" x14ac:dyDescent="0.2">
      <c r="A75" s="398" t="s">
        <v>1883</v>
      </c>
      <c r="B75" s="399"/>
      <c r="C75" s="399"/>
      <c r="D75" s="399"/>
      <c r="E75" s="399"/>
      <c r="F75" s="400"/>
      <c r="G75" s="350"/>
      <c r="H75" s="352"/>
      <c r="I75" s="352"/>
      <c r="J75" s="352"/>
      <c r="K75" s="346"/>
      <c r="L75" s="346"/>
      <c r="M75" s="351"/>
    </row>
    <row r="76" spans="1:13" ht="29.25" customHeight="1" x14ac:dyDescent="0.2">
      <c r="A76" s="384" t="s">
        <v>1889</v>
      </c>
      <c r="B76" s="385"/>
      <c r="C76" s="385"/>
      <c r="D76" s="385"/>
      <c r="E76" s="385"/>
      <c r="F76" s="386"/>
      <c r="G76" s="403" t="str">
        <f>G48</f>
        <v xml:space="preserve"> - Nợ chưa thanh toán đến hết 29/06/2022</v>
      </c>
      <c r="H76" s="404"/>
      <c r="I76" s="404"/>
      <c r="J76" s="404"/>
      <c r="K76" s="404"/>
      <c r="L76" s="405"/>
      <c r="M76" s="223">
        <f>VLOOKUP(D67,'Bang tinh Manor'!$C$5:$J$598,8,0)</f>
        <v>0</v>
      </c>
    </row>
    <row r="77" spans="1:13" ht="25.5" customHeight="1" x14ac:dyDescent="0.2">
      <c r="A77" s="320" t="s">
        <v>1894</v>
      </c>
      <c r="B77" s="324" t="s">
        <v>1891</v>
      </c>
      <c r="C77" s="321"/>
      <c r="D77" s="321"/>
      <c r="E77" s="321"/>
      <c r="F77" s="322"/>
      <c r="G77" s="381" t="s">
        <v>1675</v>
      </c>
      <c r="H77" s="382"/>
      <c r="I77" s="382"/>
      <c r="J77" s="382"/>
      <c r="K77" s="382"/>
      <c r="L77" s="383"/>
      <c r="M77" s="222">
        <f>M74+M76</f>
        <v>3712878</v>
      </c>
    </row>
    <row r="78" spans="1:13" ht="28.5" customHeight="1" x14ac:dyDescent="0.2">
      <c r="A78" s="384" t="s">
        <v>1900</v>
      </c>
      <c r="B78" s="385"/>
      <c r="C78" s="385"/>
      <c r="D78" s="385"/>
      <c r="E78" s="385"/>
      <c r="F78" s="386"/>
      <c r="G78" s="224" t="s">
        <v>1676</v>
      </c>
      <c r="H78" s="303"/>
      <c r="I78" s="387" t="str">
        <f>[23]!vnd(M77)</f>
        <v xml:space="preserve">Ba trieäu baûy traêm möôøi hai ngaøn taùm traêm baûy möôi taùm ñoàng  </v>
      </c>
      <c r="J78" s="388"/>
      <c r="K78" s="388"/>
      <c r="L78" s="388"/>
      <c r="M78" s="389"/>
    </row>
    <row r="79" spans="1:13" ht="27" x14ac:dyDescent="0.2">
      <c r="A79" s="309" t="s">
        <v>1882</v>
      </c>
      <c r="B79" s="390" t="str">
        <f>"Căn hộ "&amp;O1&amp;" The Manor TT tiền phí dịch vụ quý 3.2022"</f>
        <v>Căn hộ B112 The Manor TT tiền phí dịch vụ quý 3.2022</v>
      </c>
      <c r="C79" s="390"/>
      <c r="D79" s="390"/>
      <c r="E79" s="390"/>
      <c r="F79" s="391"/>
      <c r="G79" s="225" t="s">
        <v>1677</v>
      </c>
      <c r="H79" s="279"/>
      <c r="I79" s="392" t="str">
        <f>[23]!vnd_us(M77)</f>
        <v xml:space="preserve">Three million seven hundred and twelve thousand eight hundred seventy eight Vietnamese dong and xu </v>
      </c>
      <c r="J79" s="393"/>
      <c r="K79" s="393"/>
      <c r="L79" s="393"/>
      <c r="M79" s="394"/>
    </row>
    <row r="80" spans="1:13" ht="27.75" customHeight="1" x14ac:dyDescent="0.2">
      <c r="A80" s="376" t="str">
        <f>IF(M77=0," Quý khách đã thanh toán phí dịch vụ quý 4/2018 , Vui lòng bỏ qua thông báo này ", "Vui lòng thanh toán đúng hạn để không bị tính phí trả chậm, quý khách đã thanh toán vui lòng bỏ qua thông báo này / Please pay service fee on time to avoid for paid addition fee. Please ignore this debit note if you've paid already")</f>
        <v>Vui lòng thanh toán đúng hạn để không bị tính phí trả chậm, quý khách đã thanh toán vui lòng bỏ qua thông báo này / Please pay service fee on time to avoid for paid addition fee. Please ignore this debit note if you've paid already</v>
      </c>
      <c r="B80" s="377"/>
      <c r="C80" s="377"/>
      <c r="D80" s="377"/>
      <c r="E80" s="377"/>
      <c r="F80" s="377"/>
      <c r="G80" s="377"/>
      <c r="H80" s="377"/>
      <c r="I80" s="377"/>
      <c r="J80" s="377"/>
      <c r="K80" s="377"/>
      <c r="L80" s="377"/>
      <c r="M80" s="378"/>
    </row>
    <row r="81" spans="1:13" x14ac:dyDescent="0.2">
      <c r="A81" s="379" t="s">
        <v>1885</v>
      </c>
      <c r="B81" s="379"/>
      <c r="C81" s="379"/>
      <c r="D81" s="379"/>
      <c r="E81" s="379"/>
      <c r="F81" s="379"/>
      <c r="G81" s="379" t="s">
        <v>1886</v>
      </c>
      <c r="H81" s="379"/>
      <c r="I81" s="379"/>
      <c r="J81" s="379"/>
      <c r="K81" s="379"/>
      <c r="L81" s="379"/>
      <c r="M81" s="379"/>
    </row>
    <row r="82" spans="1:13" x14ac:dyDescent="0.2">
      <c r="A82" s="313"/>
      <c r="B82" s="313"/>
      <c r="C82" s="313"/>
      <c r="D82" s="313"/>
      <c r="E82" s="313"/>
      <c r="F82" s="314"/>
      <c r="G82" s="314"/>
      <c r="H82" s="314"/>
      <c r="I82" s="313"/>
      <c r="J82" s="313"/>
      <c r="K82" s="314"/>
      <c r="L82" s="313"/>
      <c r="M82" s="314"/>
    </row>
    <row r="83" spans="1:13" x14ac:dyDescent="0.2">
      <c r="A83" s="313"/>
      <c r="B83" s="313"/>
      <c r="C83" s="313"/>
      <c r="D83" s="313"/>
      <c r="E83" s="313"/>
      <c r="F83" s="314"/>
      <c r="G83" s="314"/>
      <c r="H83" s="314"/>
      <c r="I83" s="313"/>
      <c r="J83" s="313"/>
      <c r="K83" s="314"/>
      <c r="L83" s="313"/>
      <c r="M83" s="314"/>
    </row>
    <row r="84" spans="1:13" x14ac:dyDescent="0.2">
      <c r="A84" s="313"/>
      <c r="B84" s="313"/>
      <c r="C84" s="342"/>
      <c r="D84" s="342"/>
      <c r="E84" s="342"/>
      <c r="F84" s="316"/>
      <c r="G84" s="316"/>
      <c r="H84" s="316"/>
      <c r="I84" s="342"/>
      <c r="J84" s="342"/>
      <c r="K84" s="316"/>
      <c r="L84" s="342"/>
      <c r="M84" s="314"/>
    </row>
    <row r="85" spans="1:13" x14ac:dyDescent="0.2">
      <c r="A85" s="380" t="s">
        <v>1895</v>
      </c>
      <c r="B85" s="380"/>
      <c r="C85" s="380"/>
      <c r="D85" s="380"/>
      <c r="E85" s="380"/>
      <c r="F85" s="380"/>
      <c r="G85" s="380" t="s">
        <v>1896</v>
      </c>
      <c r="H85" s="380"/>
      <c r="I85" s="380"/>
      <c r="J85" s="380"/>
      <c r="K85" s="380"/>
      <c r="L85" s="380"/>
      <c r="M85" s="380"/>
    </row>
    <row r="86" spans="1:13" ht="13.5" thickBot="1" x14ac:dyDescent="0.25">
      <c r="A86" s="373" t="str">
        <f>A58</f>
        <v>Kế toán trưởng/ Chief Accountant</v>
      </c>
      <c r="B86" s="373"/>
      <c r="C86" s="373"/>
      <c r="D86" s="373"/>
      <c r="E86" s="373"/>
      <c r="F86" s="373"/>
      <c r="G86" s="373" t="s">
        <v>1887</v>
      </c>
      <c r="H86" s="373"/>
      <c r="I86" s="373"/>
      <c r="J86" s="373"/>
      <c r="K86" s="373"/>
      <c r="L86" s="373"/>
      <c r="M86" s="373"/>
    </row>
    <row r="87" spans="1:13" ht="13.5" thickTop="1" x14ac:dyDescent="0.2">
      <c r="A87" s="374" t="s">
        <v>1904</v>
      </c>
      <c r="B87" s="374"/>
      <c r="C87" s="374"/>
      <c r="D87" s="374"/>
      <c r="E87" s="374"/>
      <c r="F87" s="374"/>
      <c r="G87" s="374"/>
      <c r="H87" s="374"/>
      <c r="I87" s="374"/>
      <c r="J87" s="374"/>
      <c r="K87" s="374"/>
      <c r="L87" s="374"/>
      <c r="M87" s="374"/>
    </row>
    <row r="88" spans="1:13" x14ac:dyDescent="0.2">
      <c r="A88" s="374" t="s">
        <v>1903</v>
      </c>
      <c r="B88" s="374"/>
      <c r="C88" s="374"/>
      <c r="D88" s="374"/>
      <c r="E88" s="374"/>
      <c r="F88" s="374"/>
      <c r="G88" s="374"/>
      <c r="H88" s="374"/>
      <c r="I88" s="374"/>
      <c r="J88" s="374"/>
      <c r="K88" s="374"/>
      <c r="L88" s="374"/>
      <c r="M88" s="374"/>
    </row>
    <row r="89" spans="1:13" ht="13.5" x14ac:dyDescent="0.2">
      <c r="A89" s="375" t="s">
        <v>1897</v>
      </c>
      <c r="B89" s="375"/>
      <c r="C89" s="375"/>
      <c r="D89" s="375"/>
      <c r="E89" s="375"/>
      <c r="F89" s="375"/>
      <c r="G89" s="375"/>
      <c r="H89" s="375"/>
      <c r="I89" s="375"/>
      <c r="J89" s="375"/>
      <c r="K89" s="375"/>
      <c r="L89" s="375"/>
      <c r="M89" s="375"/>
    </row>
    <row r="90" spans="1:13" x14ac:dyDescent="0.2">
      <c r="A90" s="368"/>
      <c r="B90" s="368"/>
      <c r="C90" s="368"/>
      <c r="D90" s="368"/>
      <c r="E90" s="368"/>
      <c r="F90" s="368"/>
      <c r="G90" s="368"/>
      <c r="H90" s="368"/>
      <c r="I90" s="368"/>
      <c r="J90" s="368"/>
      <c r="K90" s="368"/>
      <c r="L90" s="368"/>
      <c r="M90" s="368"/>
    </row>
    <row r="92" spans="1:13" x14ac:dyDescent="0.2">
      <c r="E92" s="426" t="s">
        <v>1892</v>
      </c>
      <c r="F92" s="426"/>
      <c r="G92" s="426"/>
      <c r="H92" s="426"/>
      <c r="I92" s="426"/>
      <c r="J92" s="426"/>
      <c r="K92" s="426"/>
      <c r="L92" s="426"/>
      <c r="M92" s="426"/>
    </row>
    <row r="93" spans="1:13" x14ac:dyDescent="0.2">
      <c r="D93" s="131"/>
      <c r="E93" s="426"/>
      <c r="F93" s="426"/>
      <c r="G93" s="426"/>
      <c r="H93" s="426"/>
      <c r="I93" s="426"/>
      <c r="J93" s="426"/>
      <c r="K93" s="426"/>
      <c r="L93" s="426"/>
      <c r="M93" s="426"/>
    </row>
    <row r="94" spans="1:13" x14ac:dyDescent="0.2">
      <c r="A94" s="427"/>
      <c r="B94" s="427"/>
      <c r="C94" s="427"/>
      <c r="D94" s="131"/>
      <c r="E94" s="429" t="s">
        <v>1596</v>
      </c>
      <c r="F94" s="429"/>
      <c r="G94" s="429"/>
      <c r="H94" s="429"/>
      <c r="I94" s="429"/>
      <c r="J94" s="429"/>
      <c r="K94" s="429"/>
      <c r="L94" s="429"/>
      <c r="M94" s="429"/>
    </row>
    <row r="95" spans="1:13" ht="13.5" thickBot="1" x14ac:dyDescent="0.25">
      <c r="A95" s="428"/>
      <c r="B95" s="428"/>
      <c r="C95" s="428"/>
      <c r="D95" s="132"/>
      <c r="F95" s="311"/>
      <c r="G95" s="132"/>
      <c r="H95" s="132"/>
      <c r="I95" s="311"/>
      <c r="J95" s="311"/>
      <c r="K95" s="312"/>
      <c r="L95" s="132"/>
    </row>
    <row r="96" spans="1:13" ht="16.5" thickTop="1" x14ac:dyDescent="0.2">
      <c r="A96" s="430" t="s">
        <v>1597</v>
      </c>
      <c r="B96" s="430"/>
      <c r="C96" s="430"/>
      <c r="D96" s="430"/>
      <c r="E96" s="430"/>
      <c r="F96" s="430"/>
      <c r="G96" s="430"/>
      <c r="H96" s="430"/>
      <c r="I96" s="430"/>
      <c r="J96" s="430"/>
      <c r="K96" s="430"/>
      <c r="L96" s="430"/>
      <c r="M96" s="430"/>
    </row>
    <row r="97" spans="1:13" x14ac:dyDescent="0.2">
      <c r="A97" s="212" t="s">
        <v>1577</v>
      </c>
      <c r="B97" s="213"/>
      <c r="C97" s="213" t="str">
        <f>C67</f>
        <v>SC 2203</v>
      </c>
      <c r="D97" s="406">
        <f>VLOOKUP(O2,'Bang tinh Manor'!$B$5:$C$598,2,0)</f>
        <v>1406110714</v>
      </c>
      <c r="E97" s="406"/>
      <c r="F97" s="215"/>
      <c r="G97" s="407" t="str">
        <f>G67</f>
        <v>Thu tiền phí dịch vụ quý 03/2022 (từ 01/07/2022 đến 30/09/2022) Service charge from Jul 01 to Sep 30, 2022</v>
      </c>
      <c r="H97" s="408"/>
      <c r="I97" s="408"/>
      <c r="J97" s="408"/>
      <c r="K97" s="408"/>
      <c r="L97" s="408"/>
      <c r="M97" s="409"/>
    </row>
    <row r="98" spans="1:13" ht="17.25" customHeight="1" x14ac:dyDescent="0.2">
      <c r="A98" s="214" t="s">
        <v>1578</v>
      </c>
      <c r="B98" s="152"/>
      <c r="C98" s="281" t="str">
        <f>C68</f>
        <v>01/07/2022/ Jul 01, 2022</v>
      </c>
      <c r="D98" s="153"/>
      <c r="E98" s="154"/>
      <c r="F98" s="216"/>
      <c r="G98" s="410"/>
      <c r="H98" s="411"/>
      <c r="I98" s="411"/>
      <c r="J98" s="411"/>
      <c r="K98" s="411"/>
      <c r="L98" s="411"/>
      <c r="M98" s="412"/>
    </row>
    <row r="99" spans="1:13" x14ac:dyDescent="0.2">
      <c r="A99" s="214" t="s">
        <v>1579</v>
      </c>
      <c r="B99" s="152"/>
      <c r="C99" s="413" t="str">
        <f>VLOOKUP(D97,'Bang tinh Manor'!$C$5:$D$598,2,0)</f>
        <v>Lê Thị Hải Bình</v>
      </c>
      <c r="D99" s="413"/>
      <c r="E99" s="413"/>
      <c r="F99" s="414"/>
      <c r="G99" s="415" t="s">
        <v>1588</v>
      </c>
      <c r="H99" s="418"/>
      <c r="I99" s="415" t="s">
        <v>1888</v>
      </c>
      <c r="J99" s="418"/>
      <c r="K99" s="415" t="s">
        <v>1672</v>
      </c>
      <c r="L99" s="418"/>
      <c r="M99" s="421" t="s">
        <v>1600</v>
      </c>
    </row>
    <row r="100" spans="1:13" x14ac:dyDescent="0.2">
      <c r="A100" s="214"/>
      <c r="B100" s="152"/>
      <c r="C100" s="413"/>
      <c r="D100" s="413"/>
      <c r="E100" s="413"/>
      <c r="F100" s="414"/>
      <c r="G100" s="416"/>
      <c r="H100" s="419"/>
      <c r="I100" s="416"/>
      <c r="J100" s="419"/>
      <c r="K100" s="416"/>
      <c r="L100" s="419"/>
      <c r="M100" s="422"/>
    </row>
    <row r="101" spans="1:13" x14ac:dyDescent="0.2">
      <c r="A101" s="214" t="s">
        <v>1580</v>
      </c>
      <c r="B101" s="152"/>
      <c r="C101" s="424" t="str">
        <f>"Căn " &amp;O2&amp;" The Manor Hà Nội"</f>
        <v>Căn C501 The Manor Hà Nội</v>
      </c>
      <c r="D101" s="424"/>
      <c r="E101" s="424"/>
      <c r="F101" s="425"/>
      <c r="G101" s="416"/>
      <c r="H101" s="419"/>
      <c r="I101" s="416"/>
      <c r="J101" s="419"/>
      <c r="K101" s="416"/>
      <c r="L101" s="419"/>
      <c r="M101" s="422"/>
    </row>
    <row r="102" spans="1:13" x14ac:dyDescent="0.2">
      <c r="A102" s="217" t="s">
        <v>1581</v>
      </c>
      <c r="B102" s="218"/>
      <c r="C102" s="219" t="str">
        <f>C72</f>
        <v>15/07/2022/ Jul 15, 2022</v>
      </c>
      <c r="D102" s="220"/>
      <c r="E102" s="307"/>
      <c r="F102" s="221"/>
      <c r="G102" s="417"/>
      <c r="H102" s="420"/>
      <c r="I102" s="417"/>
      <c r="J102" s="420"/>
      <c r="K102" s="417"/>
      <c r="L102" s="420"/>
      <c r="M102" s="423"/>
    </row>
    <row r="103" spans="1:13" ht="13.5" x14ac:dyDescent="0.2">
      <c r="A103" s="395" t="s">
        <v>1582</v>
      </c>
      <c r="B103" s="396"/>
      <c r="C103" s="396"/>
      <c r="D103" s="396"/>
      <c r="E103" s="396"/>
      <c r="F103" s="397"/>
      <c r="G103" s="348"/>
      <c r="H103" s="348"/>
      <c r="I103" s="348"/>
      <c r="J103" s="348"/>
      <c r="K103" s="348"/>
      <c r="L103" s="348"/>
      <c r="M103" s="344"/>
    </row>
    <row r="104" spans="1:13" ht="27" customHeight="1" x14ac:dyDescent="0.2">
      <c r="A104" s="398" t="s">
        <v>1599</v>
      </c>
      <c r="B104" s="399"/>
      <c r="C104" s="399"/>
      <c r="D104" s="399"/>
      <c r="E104" s="399"/>
      <c r="F104" s="400"/>
      <c r="G104" s="304">
        <f>VLOOKUP(D97,'Bang tinh Manor'!$C$5:$H$598,6,0)</f>
        <v>189.93</v>
      </c>
      <c r="H104" s="352" t="s">
        <v>474</v>
      </c>
      <c r="I104" s="352">
        <v>3</v>
      </c>
      <c r="J104" s="352" t="s">
        <v>474</v>
      </c>
      <c r="K104" s="401">
        <v>12300</v>
      </c>
      <c r="L104" s="402"/>
      <c r="M104" s="323">
        <f>ROUND(G104*I104*K104,0)</f>
        <v>7008417</v>
      </c>
    </row>
    <row r="105" spans="1:13" ht="27" customHeight="1" x14ac:dyDescent="0.2">
      <c r="A105" s="398" t="s">
        <v>1883</v>
      </c>
      <c r="B105" s="399"/>
      <c r="C105" s="399"/>
      <c r="D105" s="399"/>
      <c r="E105" s="399"/>
      <c r="F105" s="400"/>
      <c r="G105" s="304"/>
      <c r="H105" s="352"/>
      <c r="I105" s="352"/>
      <c r="J105" s="352"/>
      <c r="K105" s="346"/>
      <c r="L105" s="346"/>
      <c r="M105" s="351"/>
    </row>
    <row r="106" spans="1:13" ht="29.25" customHeight="1" x14ac:dyDescent="0.2">
      <c r="A106" s="384" t="s">
        <v>1889</v>
      </c>
      <c r="B106" s="385"/>
      <c r="C106" s="385"/>
      <c r="D106" s="385"/>
      <c r="E106" s="385"/>
      <c r="F106" s="386"/>
      <c r="G106" s="403" t="str">
        <f>G76</f>
        <v xml:space="preserve"> - Nợ chưa thanh toán đến hết 29/06/2022</v>
      </c>
      <c r="H106" s="404"/>
      <c r="I106" s="404"/>
      <c r="J106" s="404"/>
      <c r="K106" s="404"/>
      <c r="L106" s="405"/>
      <c r="M106" s="302">
        <f>VLOOKUP(D97,'Bang tinh Manor'!$C$5:$J$598,8,0)</f>
        <v>0</v>
      </c>
    </row>
    <row r="107" spans="1:13" ht="25.5" customHeight="1" x14ac:dyDescent="0.2">
      <c r="A107" s="320" t="s">
        <v>1894</v>
      </c>
      <c r="B107" s="324" t="s">
        <v>1891</v>
      </c>
      <c r="C107" s="321"/>
      <c r="D107" s="321"/>
      <c r="E107" s="321"/>
      <c r="F107" s="322"/>
      <c r="G107" s="381" t="s">
        <v>1675</v>
      </c>
      <c r="H107" s="382"/>
      <c r="I107" s="382"/>
      <c r="J107" s="382"/>
      <c r="K107" s="382"/>
      <c r="L107" s="383"/>
      <c r="M107" s="277">
        <f>M104+M106</f>
        <v>7008417</v>
      </c>
    </row>
    <row r="108" spans="1:13" ht="25.5" customHeight="1" x14ac:dyDescent="0.2">
      <c r="A108" s="384" t="s">
        <v>1900</v>
      </c>
      <c r="B108" s="385"/>
      <c r="C108" s="385"/>
      <c r="D108" s="385"/>
      <c r="E108" s="385"/>
      <c r="F108" s="386"/>
      <c r="G108" s="305" t="s">
        <v>1676</v>
      </c>
      <c r="H108" s="303"/>
      <c r="I108" s="387" t="str">
        <f>[23]!vnd(M107)</f>
        <v xml:space="preserve">Baûy trieäu taùm ngaøn boán traêm möôøi baûy ñoàng  </v>
      </c>
      <c r="J108" s="388"/>
      <c r="K108" s="388"/>
      <c r="L108" s="388"/>
      <c r="M108" s="389"/>
    </row>
    <row r="109" spans="1:13" ht="27" x14ac:dyDescent="0.2">
      <c r="A109" s="309" t="s">
        <v>1882</v>
      </c>
      <c r="B109" s="390" t="str">
        <f>"Căn hộ "&amp;O2&amp;" The Manor TT tiền phí dịch vụ quý 3.2022"</f>
        <v>Căn hộ C501 The Manor TT tiền phí dịch vụ quý 3.2022</v>
      </c>
      <c r="C109" s="390"/>
      <c r="D109" s="390"/>
      <c r="E109" s="390"/>
      <c r="F109" s="391"/>
      <c r="G109" s="306" t="s">
        <v>1677</v>
      </c>
      <c r="H109" s="278"/>
      <c r="I109" s="392" t="str">
        <f>[23]!vnd_us(M107)</f>
        <v xml:space="preserve">Seven million eight thousand four hundred and seventeen Vietnamese dong and xu </v>
      </c>
      <c r="J109" s="393"/>
      <c r="K109" s="393"/>
      <c r="L109" s="393"/>
      <c r="M109" s="394"/>
    </row>
    <row r="110" spans="1:13" ht="27.75" customHeight="1" x14ac:dyDescent="0.2">
      <c r="A110" s="376" t="str">
        <f>IF(M107=0," Quý khách đã thanh toán phí dịch vụ quý 4/2018 , Vui lòng bỏ qua thông báo này ", "Vui lòng thanh toán đúng hạn để không bị tính phí trả chậm, quý khách đã thanh toán vui lòng bỏ qua thông báo này / Please pay service fee on time to avoid for paid addition fee. Please ignore this debit note if you've paid already")</f>
        <v>Vui lòng thanh toán đúng hạn để không bị tính phí trả chậm, quý khách đã thanh toán vui lòng bỏ qua thông báo này / Please pay service fee on time to avoid for paid addition fee. Please ignore this debit note if you've paid already</v>
      </c>
      <c r="B110" s="377"/>
      <c r="C110" s="377"/>
      <c r="D110" s="377"/>
      <c r="E110" s="377"/>
      <c r="F110" s="377"/>
      <c r="G110" s="377"/>
      <c r="H110" s="377"/>
      <c r="I110" s="377"/>
      <c r="J110" s="377"/>
      <c r="K110" s="377"/>
      <c r="L110" s="377"/>
      <c r="M110" s="378"/>
    </row>
    <row r="111" spans="1:13" x14ac:dyDescent="0.2">
      <c r="A111" s="379" t="s">
        <v>1885</v>
      </c>
      <c r="B111" s="379"/>
      <c r="C111" s="379"/>
      <c r="D111" s="379"/>
      <c r="E111" s="379"/>
      <c r="F111" s="379"/>
      <c r="G111" s="379" t="s">
        <v>1886</v>
      </c>
      <c r="H111" s="379"/>
      <c r="I111" s="379"/>
      <c r="J111" s="379"/>
      <c r="K111" s="379"/>
      <c r="L111" s="379"/>
      <c r="M111" s="379"/>
    </row>
    <row r="112" spans="1:13" x14ac:dyDescent="0.2">
      <c r="A112" s="313"/>
      <c r="B112" s="313"/>
      <c r="C112" s="313"/>
      <c r="D112" s="313"/>
      <c r="E112" s="313"/>
      <c r="F112" s="314"/>
      <c r="G112" s="314"/>
      <c r="H112" s="314"/>
      <c r="I112" s="313"/>
      <c r="J112" s="313"/>
      <c r="K112" s="314"/>
      <c r="L112" s="313"/>
      <c r="M112" s="314"/>
    </row>
    <row r="113" spans="1:13" x14ac:dyDescent="0.2">
      <c r="A113" s="313"/>
      <c r="B113" s="313"/>
      <c r="C113" s="313"/>
      <c r="D113" s="313"/>
      <c r="E113" s="313"/>
      <c r="F113" s="314"/>
      <c r="G113" s="314"/>
      <c r="H113" s="314"/>
      <c r="I113" s="313"/>
      <c r="J113" s="313"/>
      <c r="K113" s="314"/>
      <c r="L113" s="313"/>
      <c r="M113" s="314"/>
    </row>
    <row r="114" spans="1:13" x14ac:dyDescent="0.2">
      <c r="A114" s="313"/>
      <c r="B114" s="313"/>
      <c r="C114" s="342"/>
      <c r="D114" s="342"/>
      <c r="E114" s="342"/>
      <c r="F114" s="316"/>
      <c r="G114" s="316"/>
      <c r="H114" s="316"/>
      <c r="I114" s="342"/>
      <c r="J114" s="342"/>
      <c r="K114" s="316"/>
      <c r="L114" s="342"/>
      <c r="M114" s="314"/>
    </row>
    <row r="115" spans="1:13" x14ac:dyDescent="0.2">
      <c r="A115" s="380" t="s">
        <v>1895</v>
      </c>
      <c r="B115" s="380"/>
      <c r="C115" s="380"/>
      <c r="D115" s="380"/>
      <c r="E115" s="380"/>
      <c r="F115" s="380"/>
      <c r="G115" s="380" t="s">
        <v>1896</v>
      </c>
      <c r="H115" s="380"/>
      <c r="I115" s="380"/>
      <c r="J115" s="380"/>
      <c r="K115" s="380"/>
      <c r="L115" s="380"/>
      <c r="M115" s="380"/>
    </row>
    <row r="116" spans="1:13" ht="13.5" thickBot="1" x14ac:dyDescent="0.25">
      <c r="A116" s="373" t="str">
        <f>A86</f>
        <v>Kế toán trưởng/ Chief Accountant</v>
      </c>
      <c r="B116" s="373"/>
      <c r="C116" s="373"/>
      <c r="D116" s="373"/>
      <c r="E116" s="373"/>
      <c r="F116" s="373"/>
      <c r="G116" s="373" t="s">
        <v>1887</v>
      </c>
      <c r="H116" s="373"/>
      <c r="I116" s="373"/>
      <c r="J116" s="373"/>
      <c r="K116" s="373"/>
      <c r="L116" s="373"/>
      <c r="M116" s="373"/>
    </row>
    <row r="117" spans="1:13" ht="13.5" thickTop="1" x14ac:dyDescent="0.2">
      <c r="A117" s="374" t="s">
        <v>1904</v>
      </c>
      <c r="B117" s="374"/>
      <c r="C117" s="374"/>
      <c r="D117" s="374"/>
      <c r="E117" s="374"/>
      <c r="F117" s="374"/>
      <c r="G117" s="374"/>
      <c r="H117" s="374"/>
      <c r="I117" s="374"/>
      <c r="J117" s="374"/>
      <c r="K117" s="374"/>
      <c r="L117" s="374"/>
      <c r="M117" s="374"/>
    </row>
    <row r="118" spans="1:13" x14ac:dyDescent="0.2">
      <c r="A118" s="374" t="s">
        <v>1903</v>
      </c>
      <c r="B118" s="374"/>
      <c r="C118" s="374"/>
      <c r="D118" s="374"/>
      <c r="E118" s="374"/>
      <c r="F118" s="374"/>
      <c r="G118" s="374"/>
      <c r="H118" s="374"/>
      <c r="I118" s="374"/>
      <c r="J118" s="374"/>
      <c r="K118" s="374"/>
      <c r="L118" s="374"/>
      <c r="M118" s="374"/>
    </row>
    <row r="119" spans="1:13" ht="13.5" x14ac:dyDescent="0.2">
      <c r="A119" s="375" t="s">
        <v>1897</v>
      </c>
      <c r="B119" s="375"/>
      <c r="C119" s="375"/>
      <c r="D119" s="375"/>
      <c r="E119" s="375"/>
      <c r="F119" s="375"/>
      <c r="G119" s="375"/>
      <c r="H119" s="375"/>
      <c r="I119" s="375"/>
      <c r="J119" s="375"/>
      <c r="K119" s="375"/>
      <c r="L119" s="375"/>
      <c r="M119" s="375"/>
    </row>
    <row r="120" spans="1:13" x14ac:dyDescent="0.2">
      <c r="A120" s="375"/>
      <c r="B120" s="375"/>
      <c r="C120" s="375"/>
      <c r="D120" s="375"/>
      <c r="E120" s="375"/>
      <c r="F120" s="375"/>
      <c r="G120" s="375"/>
      <c r="H120" s="375"/>
      <c r="I120" s="375"/>
      <c r="J120" s="375"/>
      <c r="K120" s="375"/>
      <c r="L120" s="375"/>
      <c r="M120" s="375"/>
    </row>
  </sheetData>
  <mergeCells count="141">
    <mergeCell ref="A120:M120"/>
    <mergeCell ref="A118:M118"/>
    <mergeCell ref="A22:F22"/>
    <mergeCell ref="C10:F11"/>
    <mergeCell ref="M41:M44"/>
    <mergeCell ref="K41:L44"/>
    <mergeCell ref="K46:L46"/>
    <mergeCell ref="G48:L48"/>
    <mergeCell ref="G41:G44"/>
    <mergeCell ref="G53:M53"/>
    <mergeCell ref="E62:M63"/>
    <mergeCell ref="A64:C65"/>
    <mergeCell ref="E64:M64"/>
    <mergeCell ref="A66:M66"/>
    <mergeCell ref="D67:E67"/>
    <mergeCell ref="G67:M68"/>
    <mergeCell ref="A60:M60"/>
    <mergeCell ref="A61:M61"/>
    <mergeCell ref="A53:F53"/>
    <mergeCell ref="A57:F57"/>
    <mergeCell ref="A58:F58"/>
    <mergeCell ref="B51:F51"/>
    <mergeCell ref="I41:I44"/>
    <mergeCell ref="J41:J44"/>
    <mergeCell ref="E4:M4"/>
    <mergeCell ref="E35:M35"/>
    <mergeCell ref="A48:F48"/>
    <mergeCell ref="A21:M21"/>
    <mergeCell ref="A28:M28"/>
    <mergeCell ref="A29:M29"/>
    <mergeCell ref="A17:F17"/>
    <mergeCell ref="G18:L18"/>
    <mergeCell ref="A19:F19"/>
    <mergeCell ref="I19:M19"/>
    <mergeCell ref="A15:F15"/>
    <mergeCell ref="A14:F14"/>
    <mergeCell ref="G17:L17"/>
    <mergeCell ref="K10:L13"/>
    <mergeCell ref="G8:M9"/>
    <mergeCell ref="K15:L15"/>
    <mergeCell ref="A45:F45"/>
    <mergeCell ref="A16:F16"/>
    <mergeCell ref="B20:F20"/>
    <mergeCell ref="A27:F27"/>
    <mergeCell ref="A47:F47"/>
    <mergeCell ref="G26:M26"/>
    <mergeCell ref="G27:M27"/>
    <mergeCell ref="H41:H44"/>
    <mergeCell ref="E2:M3"/>
    <mergeCell ref="E33:M34"/>
    <mergeCell ref="A59:M59"/>
    <mergeCell ref="I51:M51"/>
    <mergeCell ref="I20:M20"/>
    <mergeCell ref="G10:G13"/>
    <mergeCell ref="I10:I13"/>
    <mergeCell ref="H10:H13"/>
    <mergeCell ref="J10:J13"/>
    <mergeCell ref="M10:M13"/>
    <mergeCell ref="C12:F12"/>
    <mergeCell ref="A4:C5"/>
    <mergeCell ref="A6:M6"/>
    <mergeCell ref="D8:E8"/>
    <mergeCell ref="G39:M40"/>
    <mergeCell ref="G22:M22"/>
    <mergeCell ref="A35:C36"/>
    <mergeCell ref="A37:M37"/>
    <mergeCell ref="D39:E39"/>
    <mergeCell ref="A52:M52"/>
    <mergeCell ref="C43:F43"/>
    <mergeCell ref="G57:M57"/>
    <mergeCell ref="G58:M58"/>
    <mergeCell ref="A26:F26"/>
    <mergeCell ref="C41:F42"/>
    <mergeCell ref="A46:F46"/>
    <mergeCell ref="A50:F50"/>
    <mergeCell ref="G49:L49"/>
    <mergeCell ref="I50:M50"/>
    <mergeCell ref="A30:M30"/>
    <mergeCell ref="K69:L72"/>
    <mergeCell ref="M69:M72"/>
    <mergeCell ref="C71:F71"/>
    <mergeCell ref="A73:F73"/>
    <mergeCell ref="A74:F74"/>
    <mergeCell ref="K74:L74"/>
    <mergeCell ref="C69:F70"/>
    <mergeCell ref="G69:G72"/>
    <mergeCell ref="H69:H72"/>
    <mergeCell ref="I69:I72"/>
    <mergeCell ref="J69:J72"/>
    <mergeCell ref="B79:F79"/>
    <mergeCell ref="I79:M79"/>
    <mergeCell ref="A80:M80"/>
    <mergeCell ref="A81:F81"/>
    <mergeCell ref="G81:M81"/>
    <mergeCell ref="A75:F75"/>
    <mergeCell ref="A76:F76"/>
    <mergeCell ref="G76:L76"/>
    <mergeCell ref="G77:L77"/>
    <mergeCell ref="A78:F78"/>
    <mergeCell ref="I78:M78"/>
    <mergeCell ref="A88:M88"/>
    <mergeCell ref="E92:M93"/>
    <mergeCell ref="A94:C95"/>
    <mergeCell ref="E94:M94"/>
    <mergeCell ref="A96:M96"/>
    <mergeCell ref="A85:F85"/>
    <mergeCell ref="G85:M85"/>
    <mergeCell ref="A86:F86"/>
    <mergeCell ref="G86:M86"/>
    <mergeCell ref="A87:M87"/>
    <mergeCell ref="A89:M89"/>
    <mergeCell ref="D97:E97"/>
    <mergeCell ref="G97:M98"/>
    <mergeCell ref="C99:F100"/>
    <mergeCell ref="G99:G102"/>
    <mergeCell ref="H99:H102"/>
    <mergeCell ref="I99:I102"/>
    <mergeCell ref="J99:J102"/>
    <mergeCell ref="K99:L102"/>
    <mergeCell ref="M99:M102"/>
    <mergeCell ref="C101:F101"/>
    <mergeCell ref="G107:L107"/>
    <mergeCell ref="A108:F108"/>
    <mergeCell ref="I108:M108"/>
    <mergeCell ref="B109:F109"/>
    <mergeCell ref="I109:M109"/>
    <mergeCell ref="A103:F103"/>
    <mergeCell ref="A104:F104"/>
    <mergeCell ref="K104:L104"/>
    <mergeCell ref="A105:F105"/>
    <mergeCell ref="A106:F106"/>
    <mergeCell ref="G106:L106"/>
    <mergeCell ref="A116:F116"/>
    <mergeCell ref="G116:M116"/>
    <mergeCell ref="A117:M117"/>
    <mergeCell ref="A119:M119"/>
    <mergeCell ref="A110:M110"/>
    <mergeCell ref="A111:F111"/>
    <mergeCell ref="G111:M111"/>
    <mergeCell ref="A115:F115"/>
    <mergeCell ref="G115:M115"/>
  </mergeCells>
  <pageMargins left="0.12" right="0" top="0.2" bottom="0" header="0.2" footer="0"/>
  <pageSetup paperSize="9" scale="85" orientation="portrait" verticalDpi="18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468"/>
  <sheetViews>
    <sheetView workbookViewId="0">
      <pane xSplit="5" ySplit="4" topLeftCell="F410" activePane="bottomRight" state="frozen"/>
      <selection pane="topRight" activeCell="F1" sqref="F1"/>
      <selection pane="bottomLeft" activeCell="A5" sqref="A5"/>
      <selection pane="bottomRight" activeCell="D452" sqref="D452"/>
    </sheetView>
  </sheetViews>
  <sheetFormatPr defaultRowHeight="14.25" x14ac:dyDescent="0.25"/>
  <cols>
    <col min="1" max="2" width="9.140625" style="1"/>
    <col min="3" max="3" width="13.7109375" style="2" customWidth="1"/>
    <col min="4" max="4" width="24.42578125" style="353" customWidth="1"/>
    <col min="5" max="5" width="9.140625" style="1" customWidth="1"/>
    <col min="6" max="6" width="10.5703125" style="1" customWidth="1"/>
    <col min="7" max="7" width="13.5703125" style="1" customWidth="1"/>
    <col min="8" max="8" width="17.7109375" style="125" bestFit="1" customWidth="1"/>
    <col min="9" max="9" width="17.7109375" style="327" customWidth="1"/>
    <col min="10" max="10" width="22" style="1" customWidth="1"/>
    <col min="11" max="11" width="19.28515625" style="1" bestFit="1" customWidth="1"/>
    <col min="12" max="12" width="24.28515625" style="88" customWidth="1"/>
    <col min="13" max="22" width="7.5703125" style="1" customWidth="1"/>
    <col min="23" max="16384" width="9.140625" style="1"/>
  </cols>
  <sheetData>
    <row r="1" spans="1:17" ht="23.25" customHeight="1" x14ac:dyDescent="0.25">
      <c r="H1" s="113">
        <v>12300</v>
      </c>
      <c r="J1" s="3"/>
      <c r="K1" s="3"/>
    </row>
    <row r="2" spans="1:17" ht="15" customHeight="1" x14ac:dyDescent="0.25">
      <c r="A2" s="448" t="s">
        <v>0</v>
      </c>
      <c r="B2" s="449" t="s">
        <v>1</v>
      </c>
      <c r="C2" s="449" t="s">
        <v>2</v>
      </c>
      <c r="D2" s="452" t="s">
        <v>3</v>
      </c>
      <c r="E2" s="440" t="s">
        <v>1</v>
      </c>
      <c r="F2" s="440" t="s">
        <v>4</v>
      </c>
      <c r="G2" s="440" t="s">
        <v>505</v>
      </c>
      <c r="H2" s="441" t="s">
        <v>5</v>
      </c>
      <c r="I2" s="442" t="s">
        <v>1907</v>
      </c>
      <c r="J2" s="453" t="s">
        <v>1908</v>
      </c>
      <c r="K2" s="445" t="s">
        <v>1602</v>
      </c>
    </row>
    <row r="3" spans="1:17" ht="15" customHeight="1" x14ac:dyDescent="0.25">
      <c r="A3" s="448"/>
      <c r="B3" s="450"/>
      <c r="C3" s="450"/>
      <c r="D3" s="452"/>
      <c r="E3" s="440"/>
      <c r="F3" s="440"/>
      <c r="G3" s="440"/>
      <c r="H3" s="441"/>
      <c r="I3" s="443"/>
      <c r="J3" s="454"/>
      <c r="K3" s="446"/>
    </row>
    <row r="4" spans="1:17" x14ac:dyDescent="0.25">
      <c r="A4" s="448"/>
      <c r="B4" s="451"/>
      <c r="C4" s="451"/>
      <c r="D4" s="452"/>
      <c r="E4" s="440"/>
      <c r="F4" s="440"/>
      <c r="G4" s="440"/>
      <c r="H4" s="441"/>
      <c r="I4" s="444"/>
      <c r="J4" s="455"/>
      <c r="K4" s="447"/>
    </row>
    <row r="5" spans="1:17" s="9" customFormat="1" ht="21.75" customHeight="1" x14ac:dyDescent="0.25">
      <c r="A5" s="10">
        <v>1</v>
      </c>
      <c r="B5" s="11" t="s">
        <v>12</v>
      </c>
      <c r="C5" s="12">
        <v>1406110504</v>
      </c>
      <c r="D5" s="354" t="str">
        <f>VLOOKUP(C5,'[24]List chuẩn'!$C$2:$D$514,2,0)</f>
        <v>Khuất Quang Mậu</v>
      </c>
      <c r="E5" s="11" t="s">
        <v>12</v>
      </c>
      <c r="F5" s="7">
        <v>39458</v>
      </c>
      <c r="G5" s="7">
        <f t="shared" ref="G5:G9" si="0">+F5</f>
        <v>39458</v>
      </c>
      <c r="H5" s="115">
        <v>189.93</v>
      </c>
      <c r="I5" s="209">
        <f>ROUND(H5*$H$1*3,0)</f>
        <v>7008417</v>
      </c>
      <c r="J5" s="8">
        <v>0</v>
      </c>
      <c r="K5" s="8">
        <f t="shared" ref="K5:K63" si="1">I5+J5</f>
        <v>7008417</v>
      </c>
      <c r="L5" s="90"/>
      <c r="N5" s="87"/>
      <c r="P5" s="87"/>
      <c r="Q5" s="87"/>
    </row>
    <row r="6" spans="1:17" s="9" customFormat="1" ht="21.75" customHeight="1" x14ac:dyDescent="0.25">
      <c r="A6" s="10">
        <f>A5+1</f>
        <v>2</v>
      </c>
      <c r="B6" s="11" t="s">
        <v>13</v>
      </c>
      <c r="C6" s="12">
        <v>1406111658</v>
      </c>
      <c r="D6" s="354" t="str">
        <f>VLOOKUP(C6,'[24]List chuẩn'!$C$2:$D$514,2,0)</f>
        <v>Nguyễn Đức Minh</v>
      </c>
      <c r="E6" s="11" t="s">
        <v>13</v>
      </c>
      <c r="F6" s="7">
        <v>39269</v>
      </c>
      <c r="G6" s="7">
        <f t="shared" si="0"/>
        <v>39269</v>
      </c>
      <c r="H6" s="115">
        <v>189.93</v>
      </c>
      <c r="I6" s="209">
        <f t="shared" ref="I6:I69" si="2">ROUND(H6*$H$1*3,0)</f>
        <v>7008417</v>
      </c>
      <c r="J6" s="8">
        <v>0</v>
      </c>
      <c r="K6" s="8">
        <f t="shared" si="1"/>
        <v>7008417</v>
      </c>
      <c r="L6" s="91"/>
      <c r="M6" s="86"/>
      <c r="N6" s="87"/>
      <c r="P6" s="87"/>
      <c r="Q6" s="87"/>
    </row>
    <row r="7" spans="1:17" s="9" customFormat="1" ht="21.75" customHeight="1" x14ac:dyDescent="0.25">
      <c r="A7" s="10">
        <f t="shared" ref="A7:A70" si="3">A6+1</f>
        <v>3</v>
      </c>
      <c r="B7" s="11" t="s">
        <v>14</v>
      </c>
      <c r="C7" s="12">
        <v>1406110506</v>
      </c>
      <c r="D7" s="354" t="str">
        <f>VLOOKUP(C7,'[24]List chuẩn'!$C$2:$D$514,2,0)</f>
        <v>Bùi Thành Chung</v>
      </c>
      <c r="E7" s="11" t="s">
        <v>14</v>
      </c>
      <c r="F7" s="7">
        <v>39466</v>
      </c>
      <c r="G7" s="7">
        <f t="shared" si="0"/>
        <v>39466</v>
      </c>
      <c r="H7" s="115">
        <v>189.93</v>
      </c>
      <c r="I7" s="209">
        <f>ROUND(H7*$H$1*3,0)</f>
        <v>7008417</v>
      </c>
      <c r="J7" s="8">
        <v>0</v>
      </c>
      <c r="K7" s="8">
        <f t="shared" si="1"/>
        <v>7008417</v>
      </c>
      <c r="L7" s="91"/>
      <c r="M7" s="86"/>
      <c r="N7" s="87"/>
      <c r="P7" s="87"/>
      <c r="Q7" s="87"/>
    </row>
    <row r="8" spans="1:17" s="9" customFormat="1" ht="21.75" customHeight="1" x14ac:dyDescent="0.25">
      <c r="A8" s="10">
        <f t="shared" si="3"/>
        <v>4</v>
      </c>
      <c r="B8" s="11" t="s">
        <v>15</v>
      </c>
      <c r="C8" s="12">
        <v>1406110507</v>
      </c>
      <c r="D8" s="354" t="str">
        <f>VLOOKUP(C8,'[24]List chuẩn'!$C$2:$D$514,2,0)</f>
        <v>Nguyễn Trường Sơn</v>
      </c>
      <c r="E8" s="11" t="s">
        <v>15</v>
      </c>
      <c r="F8" s="7">
        <v>39531</v>
      </c>
      <c r="G8" s="7">
        <f t="shared" si="0"/>
        <v>39531</v>
      </c>
      <c r="H8" s="115">
        <v>189.93</v>
      </c>
      <c r="I8" s="209">
        <f t="shared" si="2"/>
        <v>7008417</v>
      </c>
      <c r="J8" s="8">
        <v>0</v>
      </c>
      <c r="K8" s="8">
        <f t="shared" si="1"/>
        <v>7008417</v>
      </c>
      <c r="L8" s="90"/>
      <c r="N8" s="87"/>
      <c r="P8" s="87"/>
      <c r="Q8" s="87"/>
    </row>
    <row r="9" spans="1:17" s="9" customFormat="1" ht="21.75" customHeight="1" x14ac:dyDescent="0.25">
      <c r="A9" s="10">
        <f t="shared" si="3"/>
        <v>5</v>
      </c>
      <c r="B9" s="11" t="s">
        <v>16</v>
      </c>
      <c r="C9" s="12">
        <v>1406110508</v>
      </c>
      <c r="D9" s="354" t="str">
        <f>VLOOKUP(C9,'[24]List chuẩn'!$C$2:$D$514,2,0)</f>
        <v>Trần Thị Trình</v>
      </c>
      <c r="E9" s="11" t="s">
        <v>16</v>
      </c>
      <c r="F9" s="7">
        <v>39426</v>
      </c>
      <c r="G9" s="7">
        <f t="shared" si="0"/>
        <v>39426</v>
      </c>
      <c r="H9" s="115">
        <v>189.93</v>
      </c>
      <c r="I9" s="209">
        <f t="shared" si="2"/>
        <v>7008417</v>
      </c>
      <c r="J9" s="8">
        <v>0</v>
      </c>
      <c r="K9" s="8">
        <f t="shared" si="1"/>
        <v>7008417</v>
      </c>
      <c r="L9" s="90"/>
      <c r="N9" s="87"/>
      <c r="P9" s="87"/>
      <c r="Q9" s="87"/>
    </row>
    <row r="10" spans="1:17" s="9" customFormat="1" ht="21.75" customHeight="1" x14ac:dyDescent="0.25">
      <c r="A10" s="10">
        <f t="shared" si="3"/>
        <v>6</v>
      </c>
      <c r="B10" s="11" t="s">
        <v>17</v>
      </c>
      <c r="C10" s="12">
        <v>1406110509</v>
      </c>
      <c r="D10" s="354" t="str">
        <f>VLOOKUP(C10,'[24]List chuẩn'!$C$2:$D$514,2,0)</f>
        <v>Nguyễn Thụ</v>
      </c>
      <c r="E10" s="11" t="s">
        <v>17</v>
      </c>
      <c r="F10" s="7">
        <v>39203</v>
      </c>
      <c r="G10" s="7">
        <v>39264</v>
      </c>
      <c r="H10" s="115">
        <v>189.93</v>
      </c>
      <c r="I10" s="209">
        <f t="shared" si="2"/>
        <v>7008417</v>
      </c>
      <c r="J10" s="8">
        <v>7008417</v>
      </c>
      <c r="K10" s="8">
        <f t="shared" si="1"/>
        <v>14016834</v>
      </c>
      <c r="L10" s="90"/>
      <c r="N10" s="87"/>
      <c r="P10" s="87"/>
      <c r="Q10" s="87"/>
    </row>
    <row r="11" spans="1:17" s="9" customFormat="1" ht="21.75" customHeight="1" x14ac:dyDescent="0.25">
      <c r="A11" s="10">
        <f t="shared" si="3"/>
        <v>7</v>
      </c>
      <c r="B11" s="11" t="s">
        <v>18</v>
      </c>
      <c r="C11" s="12">
        <v>1406110510</v>
      </c>
      <c r="D11" s="354" t="str">
        <f>VLOOKUP(C11,'[24]List chuẩn'!$C$2:$D$514,2,0)</f>
        <v>Lê Thị Liên</v>
      </c>
      <c r="E11" s="11" t="s">
        <v>18</v>
      </c>
      <c r="F11" s="7">
        <v>39216</v>
      </c>
      <c r="G11" s="7">
        <v>39264</v>
      </c>
      <c r="H11" s="116">
        <v>100.62</v>
      </c>
      <c r="I11" s="209">
        <f t="shared" si="2"/>
        <v>3712878</v>
      </c>
      <c r="J11" s="8">
        <v>-3712878</v>
      </c>
      <c r="K11" s="8">
        <f t="shared" si="1"/>
        <v>0</v>
      </c>
      <c r="L11" s="90"/>
      <c r="N11" s="87"/>
      <c r="P11" s="87"/>
      <c r="Q11" s="87"/>
    </row>
    <row r="12" spans="1:17" s="9" customFormat="1" ht="21.75" customHeight="1" x14ac:dyDescent="0.25">
      <c r="A12" s="10">
        <f t="shared" si="3"/>
        <v>8</v>
      </c>
      <c r="B12" s="11" t="s">
        <v>19</v>
      </c>
      <c r="C12" s="12">
        <v>1406110511</v>
      </c>
      <c r="D12" s="354" t="str">
        <f>VLOOKUP(C12,'[24]List chuẩn'!$C$2:$D$514,2,0)</f>
        <v>Trần Hữu Thùy</v>
      </c>
      <c r="E12" s="11" t="s">
        <v>19</v>
      </c>
      <c r="F12" s="7">
        <v>39230</v>
      </c>
      <c r="G12" s="7">
        <v>39264</v>
      </c>
      <c r="H12" s="115">
        <v>100.62</v>
      </c>
      <c r="I12" s="209">
        <f t="shared" si="2"/>
        <v>3712878</v>
      </c>
      <c r="J12" s="8">
        <v>0</v>
      </c>
      <c r="K12" s="8">
        <f t="shared" si="1"/>
        <v>3712878</v>
      </c>
      <c r="L12" s="90"/>
      <c r="N12" s="87"/>
      <c r="P12" s="87"/>
      <c r="Q12" s="87"/>
    </row>
    <row r="13" spans="1:17" s="9" customFormat="1" ht="21.75" customHeight="1" x14ac:dyDescent="0.25">
      <c r="A13" s="10">
        <f t="shared" si="3"/>
        <v>9</v>
      </c>
      <c r="B13" s="11" t="s">
        <v>20</v>
      </c>
      <c r="C13" s="12">
        <v>1406110512</v>
      </c>
      <c r="D13" s="354" t="str">
        <f>VLOOKUP(C13,'[24]List chuẩn'!$C$2:$D$514,2,0)</f>
        <v>Nguyễn Tuấn  Anh</v>
      </c>
      <c r="E13" s="11" t="s">
        <v>20</v>
      </c>
      <c r="F13" s="7">
        <v>39205</v>
      </c>
      <c r="G13" s="7">
        <v>39264</v>
      </c>
      <c r="H13" s="116">
        <v>100.62</v>
      </c>
      <c r="I13" s="209">
        <f t="shared" si="2"/>
        <v>3712878</v>
      </c>
      <c r="J13" s="8">
        <v>0</v>
      </c>
      <c r="K13" s="8">
        <f t="shared" si="1"/>
        <v>3712878</v>
      </c>
      <c r="L13" s="90"/>
      <c r="N13" s="87"/>
      <c r="P13" s="87"/>
      <c r="Q13" s="87"/>
    </row>
    <row r="14" spans="1:17" s="9" customFormat="1" ht="21.75" customHeight="1" x14ac:dyDescent="0.25">
      <c r="A14" s="10">
        <f t="shared" si="3"/>
        <v>10</v>
      </c>
      <c r="B14" s="11" t="s">
        <v>21</v>
      </c>
      <c r="C14" s="12">
        <v>1406111489</v>
      </c>
      <c r="D14" s="354" t="str">
        <f>VLOOKUP(C14,'[24]List chuẩn'!$C$2:$D$514,2,0)</f>
        <v>Nguyễn Thị Cưu</v>
      </c>
      <c r="E14" s="11" t="s">
        <v>21</v>
      </c>
      <c r="F14" s="7">
        <v>40087</v>
      </c>
      <c r="G14" s="7">
        <f>+F14</f>
        <v>40087</v>
      </c>
      <c r="H14" s="115">
        <v>242.82</v>
      </c>
      <c r="I14" s="209">
        <f t="shared" si="2"/>
        <v>8960058</v>
      </c>
      <c r="J14" s="8">
        <v>0</v>
      </c>
      <c r="K14" s="8">
        <f t="shared" si="1"/>
        <v>8960058</v>
      </c>
      <c r="L14" s="90"/>
      <c r="N14" s="87"/>
      <c r="P14" s="87"/>
      <c r="Q14" s="87"/>
    </row>
    <row r="15" spans="1:17" s="9" customFormat="1" ht="21.75" customHeight="1" x14ac:dyDescent="0.25">
      <c r="A15" s="10">
        <f t="shared" si="3"/>
        <v>11</v>
      </c>
      <c r="B15" s="11" t="s">
        <v>22</v>
      </c>
      <c r="C15" s="12">
        <v>1406110513</v>
      </c>
      <c r="D15" s="354" t="str">
        <f>VLOOKUP(C15,'[24]List chuẩn'!$C$2:$D$514,2,0)</f>
        <v>Lê Thị Liên</v>
      </c>
      <c r="E15" s="11" t="s">
        <v>22</v>
      </c>
      <c r="F15" s="7">
        <v>39077</v>
      </c>
      <c r="G15" s="7">
        <f>+F15</f>
        <v>39077</v>
      </c>
      <c r="H15" s="116">
        <v>100.62</v>
      </c>
      <c r="I15" s="209">
        <f t="shared" si="2"/>
        <v>3712878</v>
      </c>
      <c r="J15" s="8">
        <v>0</v>
      </c>
      <c r="K15" s="8">
        <f t="shared" si="1"/>
        <v>3712878</v>
      </c>
      <c r="L15" s="90"/>
      <c r="N15" s="87"/>
      <c r="P15" s="87"/>
      <c r="Q15" s="87"/>
    </row>
    <row r="16" spans="1:17" s="9" customFormat="1" ht="21.75" customHeight="1" x14ac:dyDescent="0.25">
      <c r="A16" s="10">
        <f t="shared" si="3"/>
        <v>12</v>
      </c>
      <c r="B16" s="11" t="s">
        <v>23</v>
      </c>
      <c r="C16" s="12">
        <v>1406110514</v>
      </c>
      <c r="D16" s="354" t="str">
        <f>VLOOKUP(C16,'[24]List chuẩn'!$C$2:$D$514,2,0)</f>
        <v>Trần Hữu Thùy</v>
      </c>
      <c r="E16" s="11" t="s">
        <v>23</v>
      </c>
      <c r="F16" s="7">
        <v>39249</v>
      </c>
      <c r="G16" s="7">
        <v>39264</v>
      </c>
      <c r="H16" s="116">
        <v>100.62</v>
      </c>
      <c r="I16" s="209">
        <f t="shared" si="2"/>
        <v>3712878</v>
      </c>
      <c r="J16" s="8">
        <v>0</v>
      </c>
      <c r="K16" s="8">
        <f t="shared" si="1"/>
        <v>3712878</v>
      </c>
      <c r="L16" s="90"/>
      <c r="N16" s="87"/>
      <c r="P16" s="87"/>
      <c r="Q16" s="87"/>
    </row>
    <row r="17" spans="1:17" s="9" customFormat="1" ht="21.75" customHeight="1" x14ac:dyDescent="0.25">
      <c r="A17" s="10">
        <f t="shared" si="3"/>
        <v>13</v>
      </c>
      <c r="B17" s="11" t="s">
        <v>24</v>
      </c>
      <c r="C17" s="12">
        <v>1406111455</v>
      </c>
      <c r="D17" s="354" t="str">
        <f>VLOOKUP(C17,'[24]List chuẩn'!$C$2:$D$514,2,0)</f>
        <v>Bùi Đình Hưng</v>
      </c>
      <c r="E17" s="11" t="s">
        <v>24</v>
      </c>
      <c r="F17" s="7">
        <v>39700</v>
      </c>
      <c r="G17" s="7">
        <f>+F17</f>
        <v>39700</v>
      </c>
      <c r="H17" s="115">
        <v>227.5</v>
      </c>
      <c r="I17" s="209">
        <f t="shared" si="2"/>
        <v>8394750</v>
      </c>
      <c r="J17" s="8">
        <v>0</v>
      </c>
      <c r="K17" s="8">
        <f t="shared" si="1"/>
        <v>8394750</v>
      </c>
      <c r="L17" s="90"/>
      <c r="N17" s="87"/>
      <c r="P17" s="87"/>
      <c r="Q17" s="87"/>
    </row>
    <row r="18" spans="1:17" s="9" customFormat="1" ht="21.75" customHeight="1" x14ac:dyDescent="0.25">
      <c r="A18" s="10">
        <f t="shared" si="3"/>
        <v>14</v>
      </c>
      <c r="B18" s="11" t="s">
        <v>25</v>
      </c>
      <c r="C18" s="12">
        <v>1406111659</v>
      </c>
      <c r="D18" s="354" t="str">
        <f>VLOOKUP(C18,'[24]List chuẩn'!$C$2:$D$514,2,0)</f>
        <v>Thân Hoàng</v>
      </c>
      <c r="E18" s="11" t="s">
        <v>25</v>
      </c>
      <c r="F18" s="7">
        <v>39243</v>
      </c>
      <c r="G18" s="7">
        <v>39264</v>
      </c>
      <c r="H18" s="115">
        <v>106.06</v>
      </c>
      <c r="I18" s="209">
        <f t="shared" si="2"/>
        <v>3913614</v>
      </c>
      <c r="J18" s="8">
        <v>0</v>
      </c>
      <c r="K18" s="8">
        <f t="shared" si="1"/>
        <v>3913614</v>
      </c>
      <c r="L18" s="90"/>
      <c r="N18" s="87"/>
      <c r="P18" s="87"/>
      <c r="Q18" s="87"/>
    </row>
    <row r="19" spans="1:17" s="9" customFormat="1" ht="21.75" customHeight="1" x14ac:dyDescent="0.25">
      <c r="A19" s="10">
        <f t="shared" si="3"/>
        <v>15</v>
      </c>
      <c r="B19" s="11" t="s">
        <v>26</v>
      </c>
      <c r="C19" s="12">
        <v>1406110516</v>
      </c>
      <c r="D19" s="354" t="str">
        <f>VLOOKUP(C19,'[24]List chuẩn'!$C$2:$D$514,2,0)</f>
        <v>Lê Thị Phương</v>
      </c>
      <c r="E19" s="11" t="s">
        <v>26</v>
      </c>
      <c r="F19" s="7">
        <v>39105</v>
      </c>
      <c r="G19" s="7">
        <v>39264</v>
      </c>
      <c r="H19" s="115">
        <v>106.06</v>
      </c>
      <c r="I19" s="209">
        <f t="shared" si="2"/>
        <v>3913614</v>
      </c>
      <c r="J19" s="8">
        <v>3913614</v>
      </c>
      <c r="K19" s="8">
        <f t="shared" si="1"/>
        <v>7827228</v>
      </c>
      <c r="L19" s="90"/>
      <c r="N19" s="87"/>
      <c r="P19" s="87"/>
      <c r="Q19" s="87"/>
    </row>
    <row r="20" spans="1:17" s="9" customFormat="1" ht="24" customHeight="1" x14ac:dyDescent="0.25">
      <c r="A20" s="10">
        <f t="shared" si="3"/>
        <v>16</v>
      </c>
      <c r="B20" s="11" t="s">
        <v>27</v>
      </c>
      <c r="C20" s="12">
        <v>1406110517</v>
      </c>
      <c r="D20" s="354" t="str">
        <f>VLOOKUP(C20,'[24]List chuẩn'!$C$2:$D$514,2,0)</f>
        <v>Bùi Đình Hưng</v>
      </c>
      <c r="E20" s="11" t="s">
        <v>27</v>
      </c>
      <c r="F20" s="7">
        <v>39288</v>
      </c>
      <c r="G20" s="7">
        <f>+F20</f>
        <v>39288</v>
      </c>
      <c r="H20" s="115">
        <v>172.7</v>
      </c>
      <c r="I20" s="209">
        <f t="shared" si="2"/>
        <v>6372630</v>
      </c>
      <c r="J20" s="8">
        <v>0</v>
      </c>
      <c r="K20" s="8">
        <f t="shared" si="1"/>
        <v>6372630</v>
      </c>
      <c r="L20" s="286"/>
      <c r="N20" s="87"/>
      <c r="P20" s="87"/>
      <c r="Q20" s="87"/>
    </row>
    <row r="21" spans="1:17" s="9" customFormat="1" ht="21.75" customHeight="1" x14ac:dyDescent="0.25">
      <c r="A21" s="10">
        <f t="shared" si="3"/>
        <v>17</v>
      </c>
      <c r="B21" s="11" t="s">
        <v>28</v>
      </c>
      <c r="C21" s="12">
        <v>1406110518</v>
      </c>
      <c r="D21" s="354" t="str">
        <f>VLOOKUP(C21,'[24]List chuẩn'!$C$2:$D$514,2,0)</f>
        <v>Nguyễn Thị Thu Yến</v>
      </c>
      <c r="E21" s="11" t="s">
        <v>28</v>
      </c>
      <c r="F21" s="7">
        <v>39403</v>
      </c>
      <c r="G21" s="7">
        <f>+F21</f>
        <v>39403</v>
      </c>
      <c r="H21" s="117">
        <v>172.7</v>
      </c>
      <c r="I21" s="209">
        <f t="shared" si="2"/>
        <v>6372630</v>
      </c>
      <c r="J21" s="8">
        <v>0</v>
      </c>
      <c r="K21" s="8">
        <f t="shared" si="1"/>
        <v>6372630</v>
      </c>
      <c r="L21" s="90"/>
      <c r="N21" s="87"/>
      <c r="P21" s="87"/>
      <c r="Q21" s="87"/>
    </row>
    <row r="22" spans="1:17" s="9" customFormat="1" ht="21.75" customHeight="1" x14ac:dyDescent="0.25">
      <c r="A22" s="10">
        <f t="shared" si="3"/>
        <v>18</v>
      </c>
      <c r="B22" s="11" t="s">
        <v>29</v>
      </c>
      <c r="C22" s="12">
        <v>1406111660</v>
      </c>
      <c r="D22" s="354" t="str">
        <f>VLOOKUP(C22,'[24]List chuẩn'!$C$2:$D$514,2,0)</f>
        <v>Nguyễn Tuấn Anh</v>
      </c>
      <c r="E22" s="11" t="s">
        <v>29</v>
      </c>
      <c r="F22" s="7">
        <v>39099</v>
      </c>
      <c r="G22" s="7">
        <v>39264</v>
      </c>
      <c r="H22" s="115">
        <v>106.06</v>
      </c>
      <c r="I22" s="209">
        <f t="shared" si="2"/>
        <v>3913614</v>
      </c>
      <c r="J22" s="8">
        <v>0</v>
      </c>
      <c r="K22" s="8">
        <f t="shared" si="1"/>
        <v>3913614</v>
      </c>
      <c r="L22" s="90"/>
      <c r="N22" s="87"/>
      <c r="P22" s="87"/>
      <c r="Q22" s="87"/>
    </row>
    <row r="23" spans="1:17" s="9" customFormat="1" ht="21.75" customHeight="1" x14ac:dyDescent="0.25">
      <c r="A23" s="10">
        <f t="shared" si="3"/>
        <v>19</v>
      </c>
      <c r="B23" s="11" t="s">
        <v>30</v>
      </c>
      <c r="C23" s="12">
        <v>1406110520</v>
      </c>
      <c r="D23" s="354" t="str">
        <f>VLOOKUP(C23,'[24]List chuẩn'!$C$2:$D$514,2,0)</f>
        <v>Dương Duy Linh</v>
      </c>
      <c r="E23" s="11" t="s">
        <v>30</v>
      </c>
      <c r="F23" s="7">
        <v>39139</v>
      </c>
      <c r="G23" s="7">
        <v>39264</v>
      </c>
      <c r="H23" s="115">
        <v>106.06</v>
      </c>
      <c r="I23" s="209">
        <f t="shared" si="2"/>
        <v>3913614</v>
      </c>
      <c r="J23" s="8">
        <v>0</v>
      </c>
      <c r="K23" s="8">
        <f t="shared" si="1"/>
        <v>3913614</v>
      </c>
      <c r="L23" s="90"/>
      <c r="N23" s="87"/>
      <c r="P23" s="87"/>
      <c r="Q23" s="87"/>
    </row>
    <row r="24" spans="1:17" s="9" customFormat="1" ht="21.75" customHeight="1" x14ac:dyDescent="0.25">
      <c r="A24" s="10">
        <f t="shared" si="3"/>
        <v>20</v>
      </c>
      <c r="B24" s="11" t="s">
        <v>31</v>
      </c>
      <c r="C24" s="12">
        <v>1406111373</v>
      </c>
      <c r="D24" s="354" t="str">
        <f>VLOOKUP(C24,'[24]List chuẩn'!$C$2:$D$514,2,0)</f>
        <v>Đỗ Việt Quang</v>
      </c>
      <c r="E24" s="11" t="s">
        <v>31</v>
      </c>
      <c r="F24" s="7">
        <v>39646</v>
      </c>
      <c r="G24" s="7">
        <f>+F24</f>
        <v>39646</v>
      </c>
      <c r="H24" s="115">
        <v>227.5</v>
      </c>
      <c r="I24" s="209">
        <f t="shared" si="2"/>
        <v>8394750</v>
      </c>
      <c r="J24" s="8">
        <v>0</v>
      </c>
      <c r="K24" s="8">
        <f t="shared" si="1"/>
        <v>8394750</v>
      </c>
      <c r="L24" s="90"/>
      <c r="N24" s="87"/>
      <c r="P24" s="87"/>
      <c r="Q24" s="87"/>
    </row>
    <row r="25" spans="1:17" s="9" customFormat="1" ht="21.75" customHeight="1" x14ac:dyDescent="0.25">
      <c r="A25" s="10">
        <f t="shared" si="3"/>
        <v>21</v>
      </c>
      <c r="B25" s="11" t="s">
        <v>32</v>
      </c>
      <c r="C25" s="12">
        <v>1406111661</v>
      </c>
      <c r="D25" s="354" t="str">
        <f>VLOOKUP(C25,'[24]List chuẩn'!$C$2:$D$514,2,0)</f>
        <v>Nguyễn Thị Tính</v>
      </c>
      <c r="E25" s="11" t="s">
        <v>32</v>
      </c>
      <c r="F25" s="7">
        <v>39234</v>
      </c>
      <c r="G25" s="7">
        <v>39264</v>
      </c>
      <c r="H25" s="115">
        <v>100.62</v>
      </c>
      <c r="I25" s="209">
        <f t="shared" si="2"/>
        <v>3712878</v>
      </c>
      <c r="J25" s="8">
        <v>0</v>
      </c>
      <c r="K25" s="8">
        <f t="shared" si="1"/>
        <v>3712878</v>
      </c>
      <c r="L25" s="90"/>
      <c r="N25" s="87"/>
      <c r="P25" s="87"/>
      <c r="Q25" s="87"/>
    </row>
    <row r="26" spans="1:17" s="9" customFormat="1" ht="21.75" customHeight="1" x14ac:dyDescent="0.25">
      <c r="A26" s="10">
        <f t="shared" si="3"/>
        <v>22</v>
      </c>
      <c r="B26" s="11" t="s">
        <v>33</v>
      </c>
      <c r="C26" s="12">
        <v>1406111499</v>
      </c>
      <c r="D26" s="354" t="str">
        <f>VLOOKUP(C26,'[24]List chuẩn'!$C$2:$D$514,2,0)</f>
        <v>Đặng Hồng Ngọc</v>
      </c>
      <c r="E26" s="11" t="s">
        <v>33</v>
      </c>
      <c r="F26" s="7">
        <v>39641</v>
      </c>
      <c r="G26" s="7">
        <f>+F26</f>
        <v>39641</v>
      </c>
      <c r="H26" s="115">
        <v>280.42</v>
      </c>
      <c r="I26" s="209">
        <f t="shared" si="2"/>
        <v>10347498</v>
      </c>
      <c r="J26" s="8">
        <v>0</v>
      </c>
      <c r="K26" s="8">
        <f t="shared" si="1"/>
        <v>10347498</v>
      </c>
      <c r="L26" s="90"/>
      <c r="N26" s="87"/>
      <c r="P26" s="87"/>
      <c r="Q26" s="87"/>
    </row>
    <row r="27" spans="1:17" s="9" customFormat="1" ht="21.75" customHeight="1" x14ac:dyDescent="0.25">
      <c r="A27" s="10">
        <f t="shared" si="3"/>
        <v>23</v>
      </c>
      <c r="B27" s="11" t="s">
        <v>34</v>
      </c>
      <c r="C27" s="12">
        <v>1406110522</v>
      </c>
      <c r="D27" s="354" t="str">
        <f>VLOOKUP(C27,'[24]List chuẩn'!$C$2:$D$514,2,0)</f>
        <v>Đoàn Thị Thái Yên</v>
      </c>
      <c r="E27" s="11" t="s">
        <v>34</v>
      </c>
      <c r="F27" s="7">
        <v>39438</v>
      </c>
      <c r="G27" s="7">
        <f>+F27</f>
        <v>39438</v>
      </c>
      <c r="H27" s="115">
        <v>189.93</v>
      </c>
      <c r="I27" s="209">
        <f t="shared" si="2"/>
        <v>7008417</v>
      </c>
      <c r="J27" s="8">
        <v>0</v>
      </c>
      <c r="K27" s="8">
        <f t="shared" si="1"/>
        <v>7008417</v>
      </c>
      <c r="L27" s="90"/>
      <c r="N27" s="87"/>
      <c r="P27" s="87"/>
      <c r="Q27" s="87"/>
    </row>
    <row r="28" spans="1:17" s="9" customFormat="1" ht="21.75" customHeight="1" x14ac:dyDescent="0.25">
      <c r="A28" s="10">
        <f t="shared" si="3"/>
        <v>24</v>
      </c>
      <c r="B28" s="11" t="s">
        <v>35</v>
      </c>
      <c r="C28" s="12">
        <v>1406110523</v>
      </c>
      <c r="D28" s="354" t="str">
        <f>VLOOKUP(C28,'[24]List chuẩn'!$C$2:$D$514,2,0)</f>
        <v>Nguyễn Thị Hoa My</v>
      </c>
      <c r="E28" s="11" t="s">
        <v>35</v>
      </c>
      <c r="F28" s="7">
        <v>39351</v>
      </c>
      <c r="G28" s="7">
        <f>+F28</f>
        <v>39351</v>
      </c>
      <c r="H28" s="115">
        <v>189.93</v>
      </c>
      <c r="I28" s="209">
        <f t="shared" si="2"/>
        <v>7008417</v>
      </c>
      <c r="J28" s="8">
        <v>0</v>
      </c>
      <c r="K28" s="8">
        <f t="shared" si="1"/>
        <v>7008417</v>
      </c>
      <c r="L28" s="90"/>
      <c r="N28" s="87"/>
      <c r="P28" s="87"/>
      <c r="Q28" s="87"/>
    </row>
    <row r="29" spans="1:17" s="9" customFormat="1" ht="21.75" customHeight="1" x14ac:dyDescent="0.25">
      <c r="A29" s="10">
        <f t="shared" si="3"/>
        <v>25</v>
      </c>
      <c r="B29" s="11" t="s">
        <v>36</v>
      </c>
      <c r="C29" s="12">
        <v>1406110524</v>
      </c>
      <c r="D29" s="354" t="str">
        <f>VLOOKUP(C29,'[24]List chuẩn'!$C$2:$D$514,2,0)</f>
        <v>Ngô Thanh</v>
      </c>
      <c r="E29" s="11" t="s">
        <v>36</v>
      </c>
      <c r="F29" s="7">
        <v>39413</v>
      </c>
      <c r="G29" s="7">
        <f>+F29</f>
        <v>39413</v>
      </c>
      <c r="H29" s="115">
        <v>189.93</v>
      </c>
      <c r="I29" s="209">
        <f t="shared" si="2"/>
        <v>7008417</v>
      </c>
      <c r="J29" s="8">
        <v>0</v>
      </c>
      <c r="K29" s="8">
        <f t="shared" si="1"/>
        <v>7008417</v>
      </c>
      <c r="L29" s="90"/>
      <c r="N29" s="87"/>
      <c r="P29" s="87"/>
      <c r="Q29" s="87"/>
    </row>
    <row r="30" spans="1:17" s="9" customFormat="1" ht="21.75" customHeight="1" x14ac:dyDescent="0.25">
      <c r="A30" s="10">
        <f t="shared" si="3"/>
        <v>26</v>
      </c>
      <c r="B30" s="11" t="s">
        <v>37</v>
      </c>
      <c r="C30" s="12">
        <v>1406111662</v>
      </c>
      <c r="D30" s="354" t="str">
        <f>VLOOKUP(C30,'[24]List chuẩn'!$C$2:$D$514,2,0)</f>
        <v>Nguyễn Thị Ngọc Anh</v>
      </c>
      <c r="E30" s="11" t="s">
        <v>37</v>
      </c>
      <c r="F30" s="7">
        <v>39430</v>
      </c>
      <c r="G30" s="7">
        <f>+F30</f>
        <v>39430</v>
      </c>
      <c r="H30" s="115">
        <v>189.93</v>
      </c>
      <c r="I30" s="209">
        <f t="shared" si="2"/>
        <v>7008417</v>
      </c>
      <c r="J30" s="8">
        <v>0</v>
      </c>
      <c r="K30" s="8">
        <f t="shared" si="1"/>
        <v>7008417</v>
      </c>
      <c r="L30" s="90"/>
      <c r="N30" s="87"/>
      <c r="P30" s="87"/>
      <c r="Q30" s="87"/>
    </row>
    <row r="31" spans="1:17" s="9" customFormat="1" ht="21.75" customHeight="1" x14ac:dyDescent="0.25">
      <c r="A31" s="10">
        <f t="shared" si="3"/>
        <v>27</v>
      </c>
      <c r="B31" s="11" t="s">
        <v>38</v>
      </c>
      <c r="C31" s="12">
        <v>1406110526</v>
      </c>
      <c r="D31" s="354" t="str">
        <f>VLOOKUP(C31,'[24]List chuẩn'!$C$2:$D$514,2,0)</f>
        <v>Phạm Hoàng Giang</v>
      </c>
      <c r="E31" s="11" t="s">
        <v>38</v>
      </c>
      <c r="F31" s="7">
        <v>39234</v>
      </c>
      <c r="G31" s="7">
        <v>39264</v>
      </c>
      <c r="H31" s="115">
        <v>189.93</v>
      </c>
      <c r="I31" s="209">
        <f t="shared" si="2"/>
        <v>7008417</v>
      </c>
      <c r="J31" s="8">
        <v>0</v>
      </c>
      <c r="K31" s="8">
        <f t="shared" si="1"/>
        <v>7008417</v>
      </c>
      <c r="L31" s="90"/>
      <c r="N31" s="87"/>
      <c r="P31" s="87"/>
      <c r="Q31" s="87"/>
    </row>
    <row r="32" spans="1:17" s="9" customFormat="1" ht="21.75" customHeight="1" x14ac:dyDescent="0.25">
      <c r="A32" s="10">
        <f t="shared" si="3"/>
        <v>28</v>
      </c>
      <c r="B32" s="11" t="s">
        <v>39</v>
      </c>
      <c r="C32" s="12">
        <v>1406111663</v>
      </c>
      <c r="D32" s="354" t="str">
        <f>VLOOKUP(C32,'[24]List chuẩn'!$C$2:$D$514,2,0)</f>
        <v>Trần Hùng Giang</v>
      </c>
      <c r="E32" s="11" t="s">
        <v>39</v>
      </c>
      <c r="F32" s="7">
        <v>39472</v>
      </c>
      <c r="G32" s="7">
        <f>+F32</f>
        <v>39472</v>
      </c>
      <c r="H32" s="115">
        <v>189.93</v>
      </c>
      <c r="I32" s="209">
        <f t="shared" si="2"/>
        <v>7008417</v>
      </c>
      <c r="J32" s="8">
        <v>0</v>
      </c>
      <c r="K32" s="8">
        <f t="shared" si="1"/>
        <v>7008417</v>
      </c>
      <c r="L32" s="90"/>
      <c r="N32" s="87"/>
      <c r="P32" s="87"/>
      <c r="Q32" s="87"/>
    </row>
    <row r="33" spans="1:17" s="9" customFormat="1" ht="21.75" customHeight="1" x14ac:dyDescent="0.25">
      <c r="A33" s="10">
        <f t="shared" si="3"/>
        <v>29</v>
      </c>
      <c r="B33" s="11" t="s">
        <v>40</v>
      </c>
      <c r="C33" s="12">
        <v>1406110528</v>
      </c>
      <c r="D33" s="354" t="str">
        <f>VLOOKUP(C33,'[24]List chuẩn'!$C$2:$D$514,2,0)</f>
        <v>Hoàng Thị Thu Hương</v>
      </c>
      <c r="E33" s="11" t="s">
        <v>40</v>
      </c>
      <c r="F33" s="7">
        <v>39252</v>
      </c>
      <c r="G33" s="7">
        <v>39264</v>
      </c>
      <c r="H33" s="115">
        <v>100.62</v>
      </c>
      <c r="I33" s="209">
        <f t="shared" si="2"/>
        <v>3712878</v>
      </c>
      <c r="J33" s="8">
        <v>0</v>
      </c>
      <c r="K33" s="8">
        <f t="shared" si="1"/>
        <v>3712878</v>
      </c>
      <c r="L33" s="90"/>
      <c r="N33" s="87"/>
      <c r="P33" s="87"/>
      <c r="Q33" s="87"/>
    </row>
    <row r="34" spans="1:17" s="9" customFormat="1" ht="21.75" customHeight="1" x14ac:dyDescent="0.25">
      <c r="A34" s="10">
        <f t="shared" si="3"/>
        <v>30</v>
      </c>
      <c r="B34" s="11" t="s">
        <v>41</v>
      </c>
      <c r="C34" s="12">
        <v>1406111664</v>
      </c>
      <c r="D34" s="354" t="str">
        <f>VLOOKUP(C34,'[24]List chuẩn'!$C$2:$D$514,2,0)</f>
        <v>Trương Hải Tùng</v>
      </c>
      <c r="E34" s="11" t="s">
        <v>41</v>
      </c>
      <c r="F34" s="7">
        <v>39278</v>
      </c>
      <c r="G34" s="7">
        <f>+F34</f>
        <v>39278</v>
      </c>
      <c r="H34" s="115">
        <v>100.62</v>
      </c>
      <c r="I34" s="209">
        <f t="shared" si="2"/>
        <v>3712878</v>
      </c>
      <c r="J34" s="8">
        <v>0</v>
      </c>
      <c r="K34" s="8">
        <f t="shared" si="1"/>
        <v>3712878</v>
      </c>
      <c r="L34" s="90"/>
      <c r="N34" s="87"/>
      <c r="P34" s="87"/>
      <c r="Q34" s="87"/>
    </row>
    <row r="35" spans="1:17" s="9" customFormat="1" ht="21.75" customHeight="1" x14ac:dyDescent="0.25">
      <c r="A35" s="10">
        <f t="shared" si="3"/>
        <v>31</v>
      </c>
      <c r="B35" s="11" t="s">
        <v>42</v>
      </c>
      <c r="C35" s="12">
        <v>1406110530</v>
      </c>
      <c r="D35" s="354" t="str">
        <f>VLOOKUP(C35,'[24]List chuẩn'!$C$2:$D$514,2,0)</f>
        <v>Phạm Văn Bảy</v>
      </c>
      <c r="E35" s="11" t="s">
        <v>42</v>
      </c>
      <c r="F35" s="7">
        <v>39126</v>
      </c>
      <c r="G35" s="7">
        <v>39264</v>
      </c>
      <c r="H35" s="115">
        <v>100.62</v>
      </c>
      <c r="I35" s="209">
        <f t="shared" si="2"/>
        <v>3712878</v>
      </c>
      <c r="J35" s="8">
        <v>0</v>
      </c>
      <c r="K35" s="8">
        <f t="shared" si="1"/>
        <v>3712878</v>
      </c>
      <c r="L35" s="90"/>
      <c r="N35" s="87"/>
      <c r="P35" s="87"/>
      <c r="Q35" s="87"/>
    </row>
    <row r="36" spans="1:17" s="9" customFormat="1" ht="21.75" customHeight="1" x14ac:dyDescent="0.25">
      <c r="A36" s="10">
        <f t="shared" si="3"/>
        <v>32</v>
      </c>
      <c r="B36" s="11" t="s">
        <v>43</v>
      </c>
      <c r="C36" s="12">
        <v>1406111536</v>
      </c>
      <c r="D36" s="354" t="str">
        <f>VLOOKUP(C36,'[24]List chuẩn'!$C$2:$D$514,2,0)</f>
        <v xml:space="preserve">Trần Thị Hưng </v>
      </c>
      <c r="E36" s="11" t="s">
        <v>43</v>
      </c>
      <c r="F36" s="7">
        <v>40098</v>
      </c>
      <c r="G36" s="7">
        <f>+F36</f>
        <v>40098</v>
      </c>
      <c r="H36" s="115">
        <v>242.82</v>
      </c>
      <c r="I36" s="209">
        <f t="shared" si="2"/>
        <v>8960058</v>
      </c>
      <c r="J36" s="8">
        <v>0</v>
      </c>
      <c r="K36" s="8">
        <f t="shared" si="1"/>
        <v>8960058</v>
      </c>
      <c r="L36" s="90"/>
      <c r="N36" s="87"/>
      <c r="P36" s="87"/>
      <c r="Q36" s="87"/>
    </row>
    <row r="37" spans="1:17" s="9" customFormat="1" ht="21.75" customHeight="1" x14ac:dyDescent="0.25">
      <c r="A37" s="10">
        <f t="shared" si="3"/>
        <v>33</v>
      </c>
      <c r="B37" s="11" t="s">
        <v>44</v>
      </c>
      <c r="C37" s="12">
        <v>1406110069</v>
      </c>
      <c r="D37" s="354" t="str">
        <f>VLOOKUP(C37,'[24]List chuẩn'!$C$2:$D$514,2,0)</f>
        <v>Đặng Thái Hồng / Phan Ngọc Anh</v>
      </c>
      <c r="E37" s="11" t="s">
        <v>44</v>
      </c>
      <c r="F37" s="7">
        <v>39205</v>
      </c>
      <c r="G37" s="7">
        <v>39264</v>
      </c>
      <c r="H37" s="115">
        <v>100.62</v>
      </c>
      <c r="I37" s="209">
        <f t="shared" si="2"/>
        <v>3712878</v>
      </c>
      <c r="J37" s="8">
        <v>0</v>
      </c>
      <c r="K37" s="8">
        <f t="shared" si="1"/>
        <v>3712878</v>
      </c>
      <c r="L37" s="90"/>
      <c r="N37" s="87"/>
      <c r="P37" s="87"/>
      <c r="Q37" s="87"/>
    </row>
    <row r="38" spans="1:17" s="9" customFormat="1" ht="21.75" customHeight="1" x14ac:dyDescent="0.25">
      <c r="A38" s="10">
        <f t="shared" si="3"/>
        <v>34</v>
      </c>
      <c r="B38" s="11" t="s">
        <v>45</v>
      </c>
      <c r="C38" s="12">
        <v>1406110070</v>
      </c>
      <c r="D38" s="354" t="str">
        <f>VLOOKUP(C38,'[24]List chuẩn'!$C$2:$D$514,2,0)</f>
        <v>Nguyễn Thu Hằng</v>
      </c>
      <c r="E38" s="11" t="s">
        <v>45</v>
      </c>
      <c r="F38" s="7">
        <v>39123</v>
      </c>
      <c r="G38" s="7">
        <v>39264</v>
      </c>
      <c r="H38" s="117">
        <v>100.62</v>
      </c>
      <c r="I38" s="209">
        <f t="shared" si="2"/>
        <v>3712878</v>
      </c>
      <c r="J38" s="8">
        <v>3712878</v>
      </c>
      <c r="K38" s="8">
        <f t="shared" si="1"/>
        <v>7425756</v>
      </c>
      <c r="L38" s="90"/>
      <c r="N38" s="87"/>
      <c r="P38" s="87"/>
      <c r="Q38" s="87"/>
    </row>
    <row r="39" spans="1:17" s="9" customFormat="1" ht="21.75" customHeight="1" x14ac:dyDescent="0.25">
      <c r="A39" s="10">
        <f t="shared" si="3"/>
        <v>35</v>
      </c>
      <c r="B39" s="11" t="s">
        <v>46</v>
      </c>
      <c r="C39" s="12">
        <v>1406110533</v>
      </c>
      <c r="D39" s="354" t="str">
        <f>VLOOKUP(C39,'[24]List chuẩn'!$C$2:$D$514,2,0)</f>
        <v>Đặng Thị Ngọc Dung</v>
      </c>
      <c r="E39" s="11" t="s">
        <v>46</v>
      </c>
      <c r="F39" s="7">
        <v>39473</v>
      </c>
      <c r="G39" s="7">
        <f>+F39</f>
        <v>39473</v>
      </c>
      <c r="H39" s="115">
        <v>227.5</v>
      </c>
      <c r="I39" s="209">
        <f t="shared" si="2"/>
        <v>8394750</v>
      </c>
      <c r="J39" s="8">
        <v>0</v>
      </c>
      <c r="K39" s="8">
        <f t="shared" si="1"/>
        <v>8394750</v>
      </c>
      <c r="L39" s="90"/>
      <c r="N39" s="87"/>
      <c r="P39" s="87"/>
      <c r="Q39" s="87"/>
    </row>
    <row r="40" spans="1:17" s="9" customFormat="1" ht="21.75" customHeight="1" x14ac:dyDescent="0.25">
      <c r="A40" s="10">
        <f t="shared" si="3"/>
        <v>36</v>
      </c>
      <c r="B40" s="11" t="s">
        <v>47</v>
      </c>
      <c r="C40" s="12">
        <v>1406111665</v>
      </c>
      <c r="D40" s="354" t="str">
        <f>VLOOKUP(C40,'[24]List chuẩn'!$C$2:$D$514,2,0)</f>
        <v>Nguyễn Thị Lan Hương</v>
      </c>
      <c r="E40" s="11" t="s">
        <v>47</v>
      </c>
      <c r="F40" s="7">
        <v>39519</v>
      </c>
      <c r="G40" s="7">
        <f>+F40</f>
        <v>39519</v>
      </c>
      <c r="H40" s="116">
        <v>106.06</v>
      </c>
      <c r="I40" s="209">
        <f t="shared" si="2"/>
        <v>3913614</v>
      </c>
      <c r="J40" s="8">
        <v>0</v>
      </c>
      <c r="K40" s="8">
        <f t="shared" si="1"/>
        <v>3913614</v>
      </c>
      <c r="L40" s="90"/>
      <c r="N40" s="87"/>
      <c r="P40" s="87"/>
      <c r="Q40" s="87"/>
    </row>
    <row r="41" spans="1:17" s="9" customFormat="1" ht="21.75" customHeight="1" x14ac:dyDescent="0.25">
      <c r="A41" s="10">
        <f t="shared" si="3"/>
        <v>37</v>
      </c>
      <c r="B41" s="11" t="s">
        <v>48</v>
      </c>
      <c r="C41" s="12">
        <v>1406110073</v>
      </c>
      <c r="D41" s="354" t="str">
        <f>VLOOKUP(C41,'[24]List chuẩn'!$C$2:$D$514,2,0)</f>
        <v>Phạm Hà Duy Linh</v>
      </c>
      <c r="E41" s="11" t="s">
        <v>48</v>
      </c>
      <c r="F41" s="7">
        <v>39211</v>
      </c>
      <c r="G41" s="7">
        <v>39264</v>
      </c>
      <c r="H41" s="116">
        <v>106.06</v>
      </c>
      <c r="I41" s="209">
        <f t="shared" si="2"/>
        <v>3913614</v>
      </c>
      <c r="J41" s="8">
        <v>0</v>
      </c>
      <c r="K41" s="8">
        <f t="shared" si="1"/>
        <v>3913614</v>
      </c>
      <c r="L41" s="90"/>
      <c r="N41" s="87"/>
      <c r="P41" s="87"/>
      <c r="Q41" s="87"/>
    </row>
    <row r="42" spans="1:17" s="9" customFormat="1" ht="21.75" customHeight="1" x14ac:dyDescent="0.25">
      <c r="A42" s="10">
        <f t="shared" si="3"/>
        <v>38</v>
      </c>
      <c r="B42" s="11" t="s">
        <v>49</v>
      </c>
      <c r="C42" s="12">
        <v>1406111666</v>
      </c>
      <c r="D42" s="354" t="str">
        <f>VLOOKUP(C42,'[24]List chuẩn'!$C$2:$D$514,2,0)</f>
        <v>Đặng Thị Phương Thanh</v>
      </c>
      <c r="E42" s="11" t="s">
        <v>49</v>
      </c>
      <c r="F42" s="7">
        <v>39227</v>
      </c>
      <c r="G42" s="7">
        <v>39264</v>
      </c>
      <c r="H42" s="115">
        <v>106.06</v>
      </c>
      <c r="I42" s="209">
        <f t="shared" si="2"/>
        <v>3913614</v>
      </c>
      <c r="J42" s="8">
        <v>0</v>
      </c>
      <c r="K42" s="8">
        <f t="shared" si="1"/>
        <v>3913614</v>
      </c>
      <c r="L42" s="90"/>
      <c r="N42" s="87"/>
      <c r="P42" s="87"/>
      <c r="Q42" s="87"/>
    </row>
    <row r="43" spans="1:17" s="9" customFormat="1" ht="21.75" customHeight="1" x14ac:dyDescent="0.25">
      <c r="A43" s="10">
        <f t="shared" si="3"/>
        <v>39</v>
      </c>
      <c r="B43" s="11" t="s">
        <v>50</v>
      </c>
      <c r="C43" s="12">
        <v>1406111667</v>
      </c>
      <c r="D43" s="354" t="str">
        <f>VLOOKUP(C43,'[24]List chuẩn'!$C$2:$D$514,2,0)</f>
        <v>Nguyễn Thị Cúc</v>
      </c>
      <c r="E43" s="11" t="s">
        <v>50</v>
      </c>
      <c r="F43" s="7">
        <v>39285</v>
      </c>
      <c r="G43" s="7">
        <f>+F43</f>
        <v>39285</v>
      </c>
      <c r="H43" s="116">
        <v>106.06</v>
      </c>
      <c r="I43" s="209">
        <f t="shared" si="2"/>
        <v>3913614</v>
      </c>
      <c r="J43" s="8">
        <v>0</v>
      </c>
      <c r="K43" s="8">
        <f t="shared" si="1"/>
        <v>3913614</v>
      </c>
      <c r="L43" s="90"/>
      <c r="N43" s="87"/>
      <c r="P43" s="87"/>
      <c r="Q43" s="87"/>
    </row>
    <row r="44" spans="1:17" s="9" customFormat="1" ht="21.75" customHeight="1" x14ac:dyDescent="0.25">
      <c r="A44" s="10">
        <f t="shared" si="3"/>
        <v>40</v>
      </c>
      <c r="B44" s="11" t="s">
        <v>51</v>
      </c>
      <c r="C44" s="12">
        <v>1406110538</v>
      </c>
      <c r="D44" s="354" t="str">
        <f>VLOOKUP(C44,'[24]List chuẩn'!$C$2:$D$514,2,0)</f>
        <v>Nguyễn Linh Chi</v>
      </c>
      <c r="E44" s="11" t="s">
        <v>51</v>
      </c>
      <c r="F44" s="7">
        <v>39307</v>
      </c>
      <c r="G44" s="7">
        <f>+F44</f>
        <v>39307</v>
      </c>
      <c r="H44" s="115">
        <v>106.06</v>
      </c>
      <c r="I44" s="209">
        <f t="shared" si="2"/>
        <v>3913614</v>
      </c>
      <c r="J44" s="8">
        <v>0</v>
      </c>
      <c r="K44" s="8">
        <f t="shared" si="1"/>
        <v>3913614</v>
      </c>
      <c r="L44" s="90"/>
      <c r="N44" s="87"/>
      <c r="P44" s="87"/>
      <c r="Q44" s="87"/>
    </row>
    <row r="45" spans="1:17" s="9" customFormat="1" ht="21.75" customHeight="1" x14ac:dyDescent="0.25">
      <c r="A45" s="10">
        <f t="shared" si="3"/>
        <v>41</v>
      </c>
      <c r="B45" s="11" t="s">
        <v>52</v>
      </c>
      <c r="C45" s="12">
        <v>1406111668</v>
      </c>
      <c r="D45" s="354" t="str">
        <f>VLOOKUP(C45,'[24]List chuẩn'!$C$2:$D$514,2,0)</f>
        <v>Đỗ Vân Anh</v>
      </c>
      <c r="E45" s="11" t="s">
        <v>52</v>
      </c>
      <c r="F45" s="7">
        <v>39143</v>
      </c>
      <c r="G45" s="7">
        <v>39264</v>
      </c>
      <c r="H45" s="115">
        <v>106.06</v>
      </c>
      <c r="I45" s="209">
        <f t="shared" si="2"/>
        <v>3913614</v>
      </c>
      <c r="J45" s="8">
        <v>0</v>
      </c>
      <c r="K45" s="8">
        <f t="shared" si="1"/>
        <v>3913614</v>
      </c>
      <c r="L45" s="90"/>
      <c r="N45" s="87"/>
      <c r="P45" s="87"/>
      <c r="Q45" s="87"/>
    </row>
    <row r="46" spans="1:17" s="9" customFormat="1" ht="21.75" customHeight="1" x14ac:dyDescent="0.25">
      <c r="A46" s="10">
        <f t="shared" si="3"/>
        <v>42</v>
      </c>
      <c r="B46" s="11" t="s">
        <v>53</v>
      </c>
      <c r="C46" s="12">
        <v>1406110540</v>
      </c>
      <c r="D46" s="354" t="str">
        <f>VLOOKUP(C46,'[24]List chuẩn'!$C$2:$D$514,2,0)</f>
        <v>Nguyễn Thị Thu Hà</v>
      </c>
      <c r="E46" s="11" t="s">
        <v>53</v>
      </c>
      <c r="F46" s="7">
        <v>39125</v>
      </c>
      <c r="G46" s="7">
        <v>39264</v>
      </c>
      <c r="H46" s="115">
        <v>106.06</v>
      </c>
      <c r="I46" s="209">
        <f t="shared" si="2"/>
        <v>3913614</v>
      </c>
      <c r="J46" s="8">
        <v>0</v>
      </c>
      <c r="K46" s="8">
        <f t="shared" si="1"/>
        <v>3913614</v>
      </c>
      <c r="L46" s="90"/>
      <c r="N46" s="87"/>
      <c r="P46" s="87"/>
      <c r="Q46" s="87"/>
    </row>
    <row r="47" spans="1:17" s="9" customFormat="1" ht="21.75" customHeight="1" x14ac:dyDescent="0.25">
      <c r="A47" s="10">
        <f t="shared" si="3"/>
        <v>43</v>
      </c>
      <c r="B47" s="11" t="s">
        <v>54</v>
      </c>
      <c r="C47" s="12">
        <v>1406110541</v>
      </c>
      <c r="D47" s="354" t="str">
        <f>VLOOKUP(C47,'[24]List chuẩn'!$C$2:$D$514,2,0)</f>
        <v>Nguyễn Thị Hương Giang</v>
      </c>
      <c r="E47" s="11" t="s">
        <v>54</v>
      </c>
      <c r="F47" s="7">
        <v>39063</v>
      </c>
      <c r="G47" s="7">
        <f>+F47</f>
        <v>39063</v>
      </c>
      <c r="H47" s="115">
        <v>106.06</v>
      </c>
      <c r="I47" s="209">
        <f t="shared" si="2"/>
        <v>3913614</v>
      </c>
      <c r="J47" s="8">
        <v>0</v>
      </c>
      <c r="K47" s="8">
        <f t="shared" si="1"/>
        <v>3913614</v>
      </c>
      <c r="L47" s="90"/>
      <c r="N47" s="87"/>
      <c r="P47" s="87"/>
      <c r="Q47" s="87"/>
    </row>
    <row r="48" spans="1:17" s="9" customFormat="1" ht="21.75" customHeight="1" x14ac:dyDescent="0.25">
      <c r="A48" s="10">
        <f t="shared" si="3"/>
        <v>44</v>
      </c>
      <c r="B48" s="11" t="s">
        <v>55</v>
      </c>
      <c r="C48" s="12">
        <v>1406110542</v>
      </c>
      <c r="D48" s="354" t="str">
        <f>VLOOKUP(C48,'[24]List chuẩn'!$C$2:$D$514,2,0)</f>
        <v>Nguyễn Văn Thiện</v>
      </c>
      <c r="E48" s="11" t="s">
        <v>55</v>
      </c>
      <c r="F48" s="7">
        <v>39321</v>
      </c>
      <c r="G48" s="7">
        <f>+F48</f>
        <v>39321</v>
      </c>
      <c r="H48" s="115">
        <v>227.5</v>
      </c>
      <c r="I48" s="209">
        <f t="shared" si="2"/>
        <v>8394750</v>
      </c>
      <c r="J48" s="8">
        <v>0</v>
      </c>
      <c r="K48" s="8">
        <f t="shared" si="1"/>
        <v>8394750</v>
      </c>
      <c r="L48" s="90"/>
      <c r="N48" s="87"/>
      <c r="P48" s="87"/>
      <c r="Q48" s="87"/>
    </row>
    <row r="49" spans="1:17" s="9" customFormat="1" ht="21.75" customHeight="1" x14ac:dyDescent="0.25">
      <c r="A49" s="10">
        <f t="shared" si="3"/>
        <v>45</v>
      </c>
      <c r="B49" s="11" t="s">
        <v>56</v>
      </c>
      <c r="C49" s="12">
        <v>1406110543</v>
      </c>
      <c r="D49" s="354" t="str">
        <f>VLOOKUP(C49,'[24]List chuẩn'!$C$2:$D$514,2,0)</f>
        <v>Dương Quỳnh Hoa</v>
      </c>
      <c r="E49" s="11" t="s">
        <v>56</v>
      </c>
      <c r="F49" s="7">
        <v>39204</v>
      </c>
      <c r="G49" s="7">
        <v>39264</v>
      </c>
      <c r="H49" s="115">
        <v>100.62</v>
      </c>
      <c r="I49" s="209">
        <f t="shared" si="2"/>
        <v>3712878</v>
      </c>
      <c r="J49" s="8">
        <v>0</v>
      </c>
      <c r="K49" s="8">
        <f t="shared" si="1"/>
        <v>3712878</v>
      </c>
      <c r="L49" s="90"/>
      <c r="N49" s="87"/>
      <c r="P49" s="87"/>
      <c r="Q49" s="87"/>
    </row>
    <row r="50" spans="1:17" s="9" customFormat="1" ht="21.75" customHeight="1" x14ac:dyDescent="0.25">
      <c r="A50" s="10">
        <f t="shared" si="3"/>
        <v>46</v>
      </c>
      <c r="B50" s="11" t="s">
        <v>57</v>
      </c>
      <c r="C50" s="12">
        <v>1406111637</v>
      </c>
      <c r="D50" s="354" t="str">
        <f>VLOOKUP(C50,'[24]List chuẩn'!$C$2:$D$514,2,0)</f>
        <v>Nguyễn Thúy Hằng</v>
      </c>
      <c r="E50" s="11" t="s">
        <v>57</v>
      </c>
      <c r="F50" s="7">
        <v>39710</v>
      </c>
      <c r="G50" s="7">
        <f t="shared" ref="G50:G56" si="4">+F50</f>
        <v>39710</v>
      </c>
      <c r="H50" s="115">
        <v>280.42</v>
      </c>
      <c r="I50" s="209">
        <f t="shared" si="2"/>
        <v>10347498</v>
      </c>
      <c r="J50" s="8">
        <v>0</v>
      </c>
      <c r="K50" s="8">
        <f t="shared" si="1"/>
        <v>10347498</v>
      </c>
      <c r="L50" s="90"/>
      <c r="N50" s="87"/>
      <c r="P50" s="87"/>
      <c r="Q50" s="87"/>
    </row>
    <row r="51" spans="1:17" s="82" customFormat="1" ht="21.75" customHeight="1" x14ac:dyDescent="0.3">
      <c r="A51" s="10">
        <f t="shared" si="3"/>
        <v>47</v>
      </c>
      <c r="B51" s="11" t="s">
        <v>58</v>
      </c>
      <c r="C51" s="103">
        <v>1406110544</v>
      </c>
      <c r="D51" s="354" t="str">
        <f>VLOOKUP(C51,'[24]List chuẩn'!$C$2:$D$514,2,0)</f>
        <v>Trần Bình Giang</v>
      </c>
      <c r="E51" s="11" t="s">
        <v>58</v>
      </c>
      <c r="F51" s="106">
        <v>39455</v>
      </c>
      <c r="G51" s="106">
        <f t="shared" si="4"/>
        <v>39455</v>
      </c>
      <c r="H51" s="118">
        <v>189.93</v>
      </c>
      <c r="I51" s="209">
        <f t="shared" si="2"/>
        <v>7008417</v>
      </c>
      <c r="J51" s="8">
        <v>0</v>
      </c>
      <c r="K51" s="8">
        <f t="shared" si="1"/>
        <v>7008417</v>
      </c>
      <c r="L51" s="92"/>
      <c r="N51" s="107"/>
      <c r="P51" s="87"/>
      <c r="Q51" s="87"/>
    </row>
    <row r="52" spans="1:17" s="9" customFormat="1" ht="21.75" customHeight="1" x14ac:dyDescent="0.25">
      <c r="A52" s="10">
        <f t="shared" si="3"/>
        <v>48</v>
      </c>
      <c r="B52" s="11" t="s">
        <v>59</v>
      </c>
      <c r="C52" s="12">
        <v>1406110545</v>
      </c>
      <c r="D52" s="354" t="str">
        <f>VLOOKUP(C52,'[24]List chuẩn'!$C$2:$D$514,2,0)</f>
        <v>Lê Minh Tuấn</v>
      </c>
      <c r="E52" s="11" t="s">
        <v>59</v>
      </c>
      <c r="F52" s="7">
        <v>39506</v>
      </c>
      <c r="G52" s="7">
        <f t="shared" si="4"/>
        <v>39506</v>
      </c>
      <c r="H52" s="115">
        <v>189.93</v>
      </c>
      <c r="I52" s="209">
        <f t="shared" si="2"/>
        <v>7008417</v>
      </c>
      <c r="J52" s="8">
        <v>0</v>
      </c>
      <c r="K52" s="8">
        <f t="shared" si="1"/>
        <v>7008417</v>
      </c>
      <c r="L52" s="90"/>
      <c r="N52" s="87"/>
      <c r="P52" s="87"/>
      <c r="Q52" s="87"/>
    </row>
    <row r="53" spans="1:17" s="9" customFormat="1" ht="21.75" customHeight="1" x14ac:dyDescent="0.25">
      <c r="A53" s="10">
        <f t="shared" si="3"/>
        <v>49</v>
      </c>
      <c r="B53" s="11" t="s">
        <v>60</v>
      </c>
      <c r="C53" s="12">
        <v>1406110546</v>
      </c>
      <c r="D53" s="354" t="str">
        <f>VLOOKUP(C53,'[24]List chuẩn'!$C$2:$D$514,2,0)</f>
        <v>Dương Hải Hưng</v>
      </c>
      <c r="E53" s="11" t="s">
        <v>60</v>
      </c>
      <c r="F53" s="7">
        <v>39515</v>
      </c>
      <c r="G53" s="7">
        <f t="shared" si="4"/>
        <v>39515</v>
      </c>
      <c r="H53" s="115">
        <v>189.93</v>
      </c>
      <c r="I53" s="209">
        <f t="shared" si="2"/>
        <v>7008417</v>
      </c>
      <c r="J53" s="8">
        <v>0</v>
      </c>
      <c r="K53" s="8">
        <f t="shared" si="1"/>
        <v>7008417</v>
      </c>
      <c r="L53" s="90"/>
      <c r="N53" s="87"/>
      <c r="P53" s="87"/>
      <c r="Q53" s="87"/>
    </row>
    <row r="54" spans="1:17" s="9" customFormat="1" ht="21.75" customHeight="1" x14ac:dyDescent="0.25">
      <c r="A54" s="10">
        <f t="shared" si="3"/>
        <v>50</v>
      </c>
      <c r="B54" s="11" t="s">
        <v>61</v>
      </c>
      <c r="C54" s="12">
        <v>1406111520</v>
      </c>
      <c r="D54" s="354" t="str">
        <f>VLOOKUP(C54,'[24]List chuẩn'!$C$2:$D$514,2,0)</f>
        <v>Nguyễn Thị Hồng Vân</v>
      </c>
      <c r="E54" s="11" t="s">
        <v>61</v>
      </c>
      <c r="F54" s="7">
        <v>39574</v>
      </c>
      <c r="G54" s="7">
        <f t="shared" si="4"/>
        <v>39574</v>
      </c>
      <c r="H54" s="115">
        <v>189.93</v>
      </c>
      <c r="I54" s="209">
        <f t="shared" si="2"/>
        <v>7008417</v>
      </c>
      <c r="J54" s="8">
        <v>0</v>
      </c>
      <c r="K54" s="8">
        <f t="shared" si="1"/>
        <v>7008417</v>
      </c>
      <c r="L54" s="90"/>
      <c r="N54" s="87"/>
      <c r="P54" s="87"/>
      <c r="Q54" s="87"/>
    </row>
    <row r="55" spans="1:17" s="9" customFormat="1" ht="21.75" customHeight="1" x14ac:dyDescent="0.25">
      <c r="A55" s="10">
        <f t="shared" si="3"/>
        <v>51</v>
      </c>
      <c r="B55" s="11" t="s">
        <v>62</v>
      </c>
      <c r="C55" s="12">
        <v>1406110548</v>
      </c>
      <c r="D55" s="354" t="str">
        <f>VLOOKUP(C55,'[24]List chuẩn'!$C$2:$D$514,2,0)</f>
        <v>Bùi Đường Nghiêu</v>
      </c>
      <c r="E55" s="11" t="s">
        <v>62</v>
      </c>
      <c r="F55" s="7">
        <v>39516</v>
      </c>
      <c r="G55" s="7">
        <f t="shared" si="4"/>
        <v>39516</v>
      </c>
      <c r="H55" s="115">
        <v>189.93</v>
      </c>
      <c r="I55" s="209">
        <f t="shared" si="2"/>
        <v>7008417</v>
      </c>
      <c r="J55" s="8">
        <v>0</v>
      </c>
      <c r="K55" s="8">
        <f t="shared" si="1"/>
        <v>7008417</v>
      </c>
      <c r="L55" s="90"/>
      <c r="N55" s="87"/>
      <c r="P55" s="87"/>
      <c r="Q55" s="87"/>
    </row>
    <row r="56" spans="1:17" s="9" customFormat="1" ht="21.75" customHeight="1" x14ac:dyDescent="0.25">
      <c r="A56" s="10">
        <f t="shared" si="3"/>
        <v>52</v>
      </c>
      <c r="B56" s="11" t="s">
        <v>63</v>
      </c>
      <c r="C56" s="12">
        <v>1406110549</v>
      </c>
      <c r="D56" s="354" t="str">
        <f>VLOOKUP(C56,'[24]List chuẩn'!$C$2:$D$514,2,0)</f>
        <v>Trần Thị Thoa</v>
      </c>
      <c r="E56" s="11" t="s">
        <v>63</v>
      </c>
      <c r="F56" s="7">
        <v>39337</v>
      </c>
      <c r="G56" s="7">
        <f t="shared" si="4"/>
        <v>39337</v>
      </c>
      <c r="H56" s="115">
        <v>189.93</v>
      </c>
      <c r="I56" s="209">
        <f t="shared" si="2"/>
        <v>7008417</v>
      </c>
      <c r="J56" s="8">
        <v>0</v>
      </c>
      <c r="K56" s="8">
        <f t="shared" si="1"/>
        <v>7008417</v>
      </c>
      <c r="L56" s="90"/>
      <c r="N56" s="87"/>
      <c r="P56" s="87"/>
      <c r="Q56" s="87"/>
    </row>
    <row r="57" spans="1:17" s="9" customFormat="1" ht="21.75" customHeight="1" x14ac:dyDescent="0.25">
      <c r="A57" s="10">
        <f t="shared" si="3"/>
        <v>53</v>
      </c>
      <c r="B57" s="11" t="s">
        <v>64</v>
      </c>
      <c r="C57" s="12">
        <v>1406110550</v>
      </c>
      <c r="D57" s="354" t="str">
        <f>VLOOKUP(C57,'[24]List chuẩn'!$C$2:$D$514,2,0)</f>
        <v>Lê Thị Ngọc Oanh</v>
      </c>
      <c r="E57" s="11" t="s">
        <v>64</v>
      </c>
      <c r="F57" s="7">
        <v>39108</v>
      </c>
      <c r="G57" s="7">
        <v>39264</v>
      </c>
      <c r="H57" s="115">
        <v>100.62</v>
      </c>
      <c r="I57" s="209">
        <f t="shared" si="2"/>
        <v>3712878</v>
      </c>
      <c r="J57" s="8">
        <v>0</v>
      </c>
      <c r="K57" s="8">
        <f t="shared" si="1"/>
        <v>3712878</v>
      </c>
      <c r="L57" s="90"/>
      <c r="N57" s="87"/>
      <c r="P57" s="87"/>
      <c r="Q57" s="87"/>
    </row>
    <row r="58" spans="1:17" s="9" customFormat="1" ht="21.75" customHeight="1" x14ac:dyDescent="0.25">
      <c r="A58" s="10">
        <f t="shared" si="3"/>
        <v>54</v>
      </c>
      <c r="B58" s="11" t="s">
        <v>65</v>
      </c>
      <c r="C58" s="12">
        <v>1406110551</v>
      </c>
      <c r="D58" s="354" t="str">
        <f>VLOOKUP(C58,'[24]List chuẩn'!$C$2:$D$514,2,0)</f>
        <v>Nguyễn Văn Hòa</v>
      </c>
      <c r="E58" s="11" t="s">
        <v>65</v>
      </c>
      <c r="F58" s="7">
        <v>39207</v>
      </c>
      <c r="G58" s="7">
        <v>39264</v>
      </c>
      <c r="H58" s="115">
        <v>100.62</v>
      </c>
      <c r="I58" s="209">
        <f t="shared" si="2"/>
        <v>3712878</v>
      </c>
      <c r="J58" s="8">
        <v>0</v>
      </c>
      <c r="K58" s="8">
        <f t="shared" si="1"/>
        <v>3712878</v>
      </c>
      <c r="L58" s="90"/>
      <c r="N58" s="87"/>
      <c r="P58" s="87"/>
      <c r="Q58" s="87"/>
    </row>
    <row r="59" spans="1:17" s="9" customFormat="1" ht="21.75" customHeight="1" x14ac:dyDescent="0.25">
      <c r="A59" s="10">
        <f t="shared" si="3"/>
        <v>55</v>
      </c>
      <c r="B59" s="11" t="s">
        <v>66</v>
      </c>
      <c r="C59" s="12">
        <v>1406111669</v>
      </c>
      <c r="D59" s="354" t="str">
        <f>VLOOKUP(C59,'[24]List chuẩn'!$C$2:$D$514,2,0)</f>
        <v>Nguyễn Đức Hợp</v>
      </c>
      <c r="E59" s="11" t="s">
        <v>66</v>
      </c>
      <c r="F59" s="7">
        <v>39435</v>
      </c>
      <c r="G59" s="7">
        <f>+F59</f>
        <v>39435</v>
      </c>
      <c r="H59" s="115">
        <v>100.62</v>
      </c>
      <c r="I59" s="209">
        <f t="shared" si="2"/>
        <v>3712878</v>
      </c>
      <c r="J59" s="8">
        <v>0</v>
      </c>
      <c r="K59" s="8">
        <f t="shared" si="1"/>
        <v>3712878</v>
      </c>
      <c r="L59" s="90"/>
      <c r="N59" s="87"/>
      <c r="P59" s="87"/>
      <c r="Q59" s="87"/>
    </row>
    <row r="60" spans="1:17" s="82" customFormat="1" ht="21.75" customHeight="1" x14ac:dyDescent="0.3">
      <c r="A60" s="10">
        <f t="shared" si="3"/>
        <v>56</v>
      </c>
      <c r="B60" s="11" t="s">
        <v>67</v>
      </c>
      <c r="C60" s="103">
        <v>1406111592</v>
      </c>
      <c r="D60" s="354" t="str">
        <f>VLOOKUP(C60,'[24]List chuẩn'!$C$2:$D$514,2,0)</f>
        <v>Nguyễn Thế Anh</v>
      </c>
      <c r="E60" s="11" t="s">
        <v>67</v>
      </c>
      <c r="F60" s="106">
        <v>40147</v>
      </c>
      <c r="G60" s="106">
        <f>+F60</f>
        <v>40147</v>
      </c>
      <c r="H60" s="118">
        <v>242.82</v>
      </c>
      <c r="I60" s="209">
        <f t="shared" si="2"/>
        <v>8960058</v>
      </c>
      <c r="J60" s="8">
        <v>0</v>
      </c>
      <c r="K60" s="8">
        <f t="shared" si="1"/>
        <v>8960058</v>
      </c>
      <c r="L60" s="92"/>
      <c r="N60" s="107"/>
      <c r="P60" s="87"/>
      <c r="Q60" s="87"/>
    </row>
    <row r="61" spans="1:17" s="9" customFormat="1" ht="21.75" customHeight="1" x14ac:dyDescent="0.25">
      <c r="A61" s="10">
        <f t="shared" si="3"/>
        <v>57</v>
      </c>
      <c r="B61" s="11" t="s">
        <v>68</v>
      </c>
      <c r="C61" s="12">
        <v>1406110553</v>
      </c>
      <c r="D61" s="354" t="str">
        <f>VLOOKUP(C61,'[24]List chuẩn'!$C$2:$D$514,2,0)</f>
        <v>Đỗ Việt Quang</v>
      </c>
      <c r="E61" s="11" t="s">
        <v>68</v>
      </c>
      <c r="F61" s="7">
        <v>39264</v>
      </c>
      <c r="G61" s="7">
        <f>+F61</f>
        <v>39264</v>
      </c>
      <c r="H61" s="115">
        <v>100.62</v>
      </c>
      <c r="I61" s="209">
        <f t="shared" si="2"/>
        <v>3712878</v>
      </c>
      <c r="J61" s="8">
        <v>0</v>
      </c>
      <c r="K61" s="8">
        <f t="shared" si="1"/>
        <v>3712878</v>
      </c>
      <c r="L61" s="90"/>
      <c r="N61" s="87"/>
      <c r="P61" s="87"/>
      <c r="Q61" s="87"/>
    </row>
    <row r="62" spans="1:17" s="9" customFormat="1" ht="21.75" customHeight="1" x14ac:dyDescent="0.25">
      <c r="A62" s="10">
        <f t="shared" si="3"/>
        <v>58</v>
      </c>
      <c r="B62" s="11" t="s">
        <v>69</v>
      </c>
      <c r="C62" s="12">
        <v>1406111670</v>
      </c>
      <c r="D62" s="354" t="str">
        <f>VLOOKUP(C62,'[24]List chuẩn'!$C$2:$D$514,2,0)</f>
        <v>Nguyễn Thảo Linh</v>
      </c>
      <c r="E62" s="11" t="s">
        <v>69</v>
      </c>
      <c r="F62" s="7">
        <v>39263</v>
      </c>
      <c r="G62" s="7">
        <v>39264</v>
      </c>
      <c r="H62" s="115">
        <v>100.62</v>
      </c>
      <c r="I62" s="209">
        <f t="shared" si="2"/>
        <v>3712878</v>
      </c>
      <c r="J62" s="8">
        <v>0</v>
      </c>
      <c r="K62" s="8">
        <f t="shared" si="1"/>
        <v>3712878</v>
      </c>
      <c r="L62" s="90"/>
      <c r="N62" s="87"/>
      <c r="P62" s="87"/>
      <c r="Q62" s="87"/>
    </row>
    <row r="63" spans="1:17" s="9" customFormat="1" ht="21.75" customHeight="1" x14ac:dyDescent="0.25">
      <c r="A63" s="10">
        <f t="shared" si="3"/>
        <v>59</v>
      </c>
      <c r="B63" s="11" t="s">
        <v>70</v>
      </c>
      <c r="C63" s="12">
        <v>1406110555</v>
      </c>
      <c r="D63" s="354" t="str">
        <f>VLOOKUP(C63,'[24]List chuẩn'!$C$2:$D$514,2,0)</f>
        <v>Nguyễn Bỉnh Khiêm</v>
      </c>
      <c r="E63" s="11" t="s">
        <v>70</v>
      </c>
      <c r="F63" s="7">
        <v>39461</v>
      </c>
      <c r="G63" s="7">
        <f>+F63</f>
        <v>39461</v>
      </c>
      <c r="H63" s="115">
        <v>227.5</v>
      </c>
      <c r="I63" s="209">
        <f t="shared" si="2"/>
        <v>8394750</v>
      </c>
      <c r="J63" s="8">
        <v>-16789500</v>
      </c>
      <c r="K63" s="8">
        <f t="shared" si="1"/>
        <v>-8394750</v>
      </c>
      <c r="L63" s="89"/>
      <c r="N63" s="87"/>
      <c r="P63" s="87"/>
      <c r="Q63" s="87"/>
    </row>
    <row r="64" spans="1:17" s="9" customFormat="1" ht="21.75" customHeight="1" x14ac:dyDescent="0.25">
      <c r="A64" s="10">
        <f t="shared" si="3"/>
        <v>60</v>
      </c>
      <c r="B64" s="11" t="s">
        <v>71</v>
      </c>
      <c r="C64" s="12">
        <v>1406110556</v>
      </c>
      <c r="D64" s="354" t="str">
        <f>VLOOKUP(C64,'[24]List chuẩn'!$C$2:$D$514,2,0)</f>
        <v>Lê Mai Anh</v>
      </c>
      <c r="E64" s="11" t="s">
        <v>71</v>
      </c>
      <c r="F64" s="7">
        <v>39389</v>
      </c>
      <c r="G64" s="7">
        <f>+F64</f>
        <v>39389</v>
      </c>
      <c r="H64" s="115">
        <v>106.06</v>
      </c>
      <c r="I64" s="209">
        <f t="shared" si="2"/>
        <v>3913614</v>
      </c>
      <c r="J64" s="8">
        <v>0</v>
      </c>
      <c r="K64" s="8">
        <f t="shared" ref="K64:K127" si="5">I64+J64</f>
        <v>3913614</v>
      </c>
      <c r="L64" s="90"/>
      <c r="N64" s="87"/>
      <c r="P64" s="87"/>
      <c r="Q64" s="87"/>
    </row>
    <row r="65" spans="1:17" s="9" customFormat="1" ht="21.75" customHeight="1" x14ac:dyDescent="0.25">
      <c r="A65" s="10">
        <f t="shared" si="3"/>
        <v>61</v>
      </c>
      <c r="B65" s="11" t="s">
        <v>72</v>
      </c>
      <c r="C65" s="12">
        <v>1406110557</v>
      </c>
      <c r="D65" s="354" t="str">
        <f>VLOOKUP(C65,'[24]List chuẩn'!$C$2:$D$514,2,0)</f>
        <v>Nguyễn Thanh Bình</v>
      </c>
      <c r="E65" s="11" t="s">
        <v>72</v>
      </c>
      <c r="F65" s="7">
        <v>39106</v>
      </c>
      <c r="G65" s="7">
        <v>39264</v>
      </c>
      <c r="H65" s="115">
        <v>106.06</v>
      </c>
      <c r="I65" s="209">
        <f t="shared" si="2"/>
        <v>3913614</v>
      </c>
      <c r="J65" s="8">
        <v>0</v>
      </c>
      <c r="K65" s="8">
        <f t="shared" si="5"/>
        <v>3913614</v>
      </c>
      <c r="L65" s="90"/>
      <c r="N65" s="87"/>
      <c r="P65" s="87"/>
      <c r="Q65" s="87"/>
    </row>
    <row r="66" spans="1:17" s="9" customFormat="1" ht="21.75" customHeight="1" x14ac:dyDescent="0.25">
      <c r="A66" s="10">
        <f t="shared" si="3"/>
        <v>62</v>
      </c>
      <c r="B66" s="11" t="s">
        <v>73</v>
      </c>
      <c r="C66" s="12">
        <v>1406110558</v>
      </c>
      <c r="D66" s="354" t="str">
        <f>VLOOKUP(C66,'[24]List chuẩn'!$C$2:$D$514,2,0)</f>
        <v>Phạm Hoàng Ngân</v>
      </c>
      <c r="E66" s="11" t="s">
        <v>73</v>
      </c>
      <c r="F66" s="7">
        <v>39197</v>
      </c>
      <c r="G66" s="7">
        <v>39264</v>
      </c>
      <c r="H66" s="115">
        <v>106.06</v>
      </c>
      <c r="I66" s="209">
        <f t="shared" si="2"/>
        <v>3913614</v>
      </c>
      <c r="J66" s="8">
        <v>0</v>
      </c>
      <c r="K66" s="8">
        <f t="shared" si="5"/>
        <v>3913614</v>
      </c>
      <c r="L66" s="90"/>
      <c r="N66" s="87"/>
      <c r="P66" s="87"/>
      <c r="Q66" s="87"/>
    </row>
    <row r="67" spans="1:17" s="9" customFormat="1" ht="21.75" customHeight="1" x14ac:dyDescent="0.25">
      <c r="A67" s="10">
        <f t="shared" si="3"/>
        <v>63</v>
      </c>
      <c r="B67" s="11" t="s">
        <v>74</v>
      </c>
      <c r="C67" s="12">
        <v>1406110559</v>
      </c>
      <c r="D67" s="354" t="str">
        <f>VLOOKUP(C67,'[24]List chuẩn'!$C$2:$D$514,2,0)</f>
        <v>Đinh Việt Anh</v>
      </c>
      <c r="E67" s="11" t="s">
        <v>74</v>
      </c>
      <c r="F67" s="7">
        <v>39222</v>
      </c>
      <c r="G67" s="7">
        <v>39264</v>
      </c>
      <c r="H67" s="115">
        <v>106.06</v>
      </c>
      <c r="I67" s="209">
        <f t="shared" si="2"/>
        <v>3913614</v>
      </c>
      <c r="J67" s="8">
        <v>0</v>
      </c>
      <c r="K67" s="8">
        <f t="shared" si="5"/>
        <v>3913614</v>
      </c>
      <c r="L67" s="90"/>
      <c r="N67" s="87"/>
      <c r="P67" s="87"/>
      <c r="Q67" s="87"/>
    </row>
    <row r="68" spans="1:17" s="9" customFormat="1" ht="21.75" customHeight="1" x14ac:dyDescent="0.25">
      <c r="A68" s="10">
        <f t="shared" si="3"/>
        <v>64</v>
      </c>
      <c r="B68" s="11" t="s">
        <v>75</v>
      </c>
      <c r="C68" s="12">
        <v>1406111671</v>
      </c>
      <c r="D68" s="354" t="str">
        <f>VLOOKUP(C68,'[24]List chuẩn'!$C$2:$D$514,2,0)</f>
        <v>Trần Đức Tuấn</v>
      </c>
      <c r="E68" s="11" t="s">
        <v>75</v>
      </c>
      <c r="F68" s="7">
        <v>39197</v>
      </c>
      <c r="G68" s="7">
        <v>39264</v>
      </c>
      <c r="H68" s="115">
        <v>106.06</v>
      </c>
      <c r="I68" s="209">
        <f t="shared" si="2"/>
        <v>3913614</v>
      </c>
      <c r="J68" s="8">
        <v>0</v>
      </c>
      <c r="K68" s="8">
        <f t="shared" si="5"/>
        <v>3913614</v>
      </c>
      <c r="L68" s="90"/>
      <c r="N68" s="87"/>
      <c r="P68" s="87"/>
      <c r="Q68" s="87"/>
    </row>
    <row r="69" spans="1:17" s="9" customFormat="1" ht="21.75" customHeight="1" x14ac:dyDescent="0.25">
      <c r="A69" s="10">
        <f t="shared" si="3"/>
        <v>65</v>
      </c>
      <c r="B69" s="11" t="s">
        <v>76</v>
      </c>
      <c r="C69" s="12">
        <v>1406110561</v>
      </c>
      <c r="D69" s="354" t="str">
        <f>VLOOKUP(C69,'[24]List chuẩn'!$C$2:$D$514,2,0)</f>
        <v>Đỗ Việt Hùng</v>
      </c>
      <c r="E69" s="11" t="s">
        <v>76</v>
      </c>
      <c r="F69" s="7">
        <v>39215</v>
      </c>
      <c r="G69" s="7">
        <v>39264</v>
      </c>
      <c r="H69" s="115">
        <v>106.06</v>
      </c>
      <c r="I69" s="209">
        <f t="shared" si="2"/>
        <v>3913614</v>
      </c>
      <c r="J69" s="8">
        <v>0</v>
      </c>
      <c r="K69" s="8">
        <f t="shared" si="5"/>
        <v>3913614</v>
      </c>
      <c r="L69" s="90"/>
      <c r="N69" s="87"/>
      <c r="P69" s="87"/>
      <c r="Q69" s="87"/>
    </row>
    <row r="70" spans="1:17" s="9" customFormat="1" ht="21.75" customHeight="1" x14ac:dyDescent="0.25">
      <c r="A70" s="10">
        <f t="shared" si="3"/>
        <v>66</v>
      </c>
      <c r="B70" s="11" t="s">
        <v>77</v>
      </c>
      <c r="C70" s="12">
        <v>1406111672</v>
      </c>
      <c r="D70" s="354" t="str">
        <f>VLOOKUP(C70,'[24]List chuẩn'!$C$2:$D$514,2,0)</f>
        <v>Đào Hiền Chi</v>
      </c>
      <c r="E70" s="11" t="s">
        <v>77</v>
      </c>
      <c r="F70" s="7">
        <v>39198</v>
      </c>
      <c r="G70" s="7">
        <v>39264</v>
      </c>
      <c r="H70" s="115">
        <v>106.06</v>
      </c>
      <c r="I70" s="209">
        <f t="shared" ref="I70:I133" si="6">ROUND(H70*$H$1*3,0)</f>
        <v>3913614</v>
      </c>
      <c r="J70" s="8">
        <v>0</v>
      </c>
      <c r="K70" s="8">
        <f t="shared" si="5"/>
        <v>3913614</v>
      </c>
      <c r="L70" s="90"/>
      <c r="N70" s="87"/>
      <c r="P70" s="87"/>
      <c r="Q70" s="87"/>
    </row>
    <row r="71" spans="1:17" s="9" customFormat="1" ht="21.75" customHeight="1" x14ac:dyDescent="0.25">
      <c r="A71" s="10">
        <f t="shared" ref="A71:A134" si="7">A70+1</f>
        <v>67</v>
      </c>
      <c r="B71" s="11" t="s">
        <v>78</v>
      </c>
      <c r="C71" s="12">
        <v>1406110563</v>
      </c>
      <c r="D71" s="354" t="str">
        <f>VLOOKUP(C71,'[24]List chuẩn'!$C$2:$D$514,2,0)</f>
        <v>Nguyễn Phạm Thu Hương Trang</v>
      </c>
      <c r="E71" s="11" t="s">
        <v>78</v>
      </c>
      <c r="F71" s="7">
        <v>39198</v>
      </c>
      <c r="G71" s="7">
        <v>39264</v>
      </c>
      <c r="H71" s="115">
        <v>106.06</v>
      </c>
      <c r="I71" s="209">
        <f t="shared" si="6"/>
        <v>3913614</v>
      </c>
      <c r="J71" s="8">
        <v>0</v>
      </c>
      <c r="K71" s="8">
        <f t="shared" si="5"/>
        <v>3913614</v>
      </c>
      <c r="L71" s="90"/>
      <c r="N71" s="87"/>
      <c r="P71" s="87"/>
      <c r="Q71" s="87"/>
    </row>
    <row r="72" spans="1:17" s="9" customFormat="1" ht="21.75" customHeight="1" x14ac:dyDescent="0.25">
      <c r="A72" s="10">
        <f t="shared" si="7"/>
        <v>68</v>
      </c>
      <c r="B72" s="11" t="s">
        <v>79</v>
      </c>
      <c r="C72" s="12">
        <v>1406110101</v>
      </c>
      <c r="D72" s="354" t="str">
        <f>VLOOKUP(C72,'[24]List chuẩn'!$C$2:$D$514,2,0)</f>
        <v>Nguyễn Thị Minh Nguyệt</v>
      </c>
      <c r="E72" s="11" t="s">
        <v>79</v>
      </c>
      <c r="F72" s="7">
        <v>39321</v>
      </c>
      <c r="G72" s="7">
        <f>+F72</f>
        <v>39321</v>
      </c>
      <c r="H72" s="115">
        <v>227.5</v>
      </c>
      <c r="I72" s="209">
        <f t="shared" si="6"/>
        <v>8394750</v>
      </c>
      <c r="J72" s="8">
        <v>0</v>
      </c>
      <c r="K72" s="8">
        <f t="shared" si="5"/>
        <v>8394750</v>
      </c>
      <c r="L72" s="90"/>
      <c r="N72" s="87"/>
      <c r="P72" s="87"/>
      <c r="Q72" s="87"/>
    </row>
    <row r="73" spans="1:17" s="9" customFormat="1" ht="21.75" customHeight="1" x14ac:dyDescent="0.25">
      <c r="A73" s="10">
        <f t="shared" si="7"/>
        <v>69</v>
      </c>
      <c r="B73" s="11" t="s">
        <v>80</v>
      </c>
      <c r="C73" s="12">
        <v>1406110565</v>
      </c>
      <c r="D73" s="354" t="str">
        <f>VLOOKUP(C73,'[24]List chuẩn'!$C$2:$D$514,2,0)</f>
        <v>Nguyễn Thị Kim Thanh</v>
      </c>
      <c r="E73" s="11" t="s">
        <v>80</v>
      </c>
      <c r="F73" s="7">
        <v>39117</v>
      </c>
      <c r="G73" s="7">
        <v>39264</v>
      </c>
      <c r="H73" s="115">
        <v>100.62</v>
      </c>
      <c r="I73" s="209">
        <f t="shared" si="6"/>
        <v>3712878</v>
      </c>
      <c r="J73" s="8">
        <v>0</v>
      </c>
      <c r="K73" s="8">
        <f t="shared" si="5"/>
        <v>3712878</v>
      </c>
      <c r="L73" s="90"/>
      <c r="N73" s="87"/>
      <c r="P73" s="87"/>
      <c r="Q73" s="87"/>
    </row>
    <row r="74" spans="1:17" s="9" customFormat="1" ht="30" customHeight="1" x14ac:dyDescent="0.25">
      <c r="A74" s="10">
        <f t="shared" si="7"/>
        <v>70</v>
      </c>
      <c r="B74" s="11" t="s">
        <v>81</v>
      </c>
      <c r="C74" s="12">
        <v>1406111490</v>
      </c>
      <c r="D74" s="354" t="str">
        <f>VLOOKUP(C74,'[24]List chuẩn'!$C$2:$D$514,2,0)</f>
        <v>Nguyễn Xuân Phúc</v>
      </c>
      <c r="E74" s="11" t="s">
        <v>81</v>
      </c>
      <c r="F74" s="7">
        <v>39683</v>
      </c>
      <c r="G74" s="7">
        <f>+F74</f>
        <v>39683</v>
      </c>
      <c r="H74" s="115">
        <v>280.42</v>
      </c>
      <c r="I74" s="209">
        <f t="shared" si="6"/>
        <v>10347498</v>
      </c>
      <c r="J74" s="8">
        <v>0</v>
      </c>
      <c r="K74" s="8">
        <f t="shared" si="5"/>
        <v>10347498</v>
      </c>
      <c r="L74" s="90"/>
      <c r="N74" s="87"/>
      <c r="P74" s="87"/>
      <c r="Q74" s="87"/>
    </row>
    <row r="75" spans="1:17" s="9" customFormat="1" ht="21.75" customHeight="1" x14ac:dyDescent="0.25">
      <c r="A75" s="10">
        <f t="shared" si="7"/>
        <v>71</v>
      </c>
      <c r="B75" s="11" t="s">
        <v>82</v>
      </c>
      <c r="C75" s="12">
        <v>1406110566</v>
      </c>
      <c r="D75" s="354" t="str">
        <f>VLOOKUP(C75,'[24]List chuẩn'!$C$2:$D$514,2,0)</f>
        <v>Nguyễn Thị Hạnh</v>
      </c>
      <c r="E75" s="11" t="s">
        <v>82</v>
      </c>
      <c r="F75" s="7">
        <v>39344</v>
      </c>
      <c r="G75" s="7">
        <f>+F75</f>
        <v>39344</v>
      </c>
      <c r="H75" s="115">
        <v>189.93</v>
      </c>
      <c r="I75" s="209">
        <f t="shared" si="6"/>
        <v>7008417</v>
      </c>
      <c r="J75" s="8">
        <v>-7008417</v>
      </c>
      <c r="K75" s="8">
        <f t="shared" si="5"/>
        <v>0</v>
      </c>
      <c r="L75" s="90"/>
      <c r="N75" s="87"/>
      <c r="P75" s="87"/>
      <c r="Q75" s="87"/>
    </row>
    <row r="76" spans="1:17" s="9" customFormat="1" ht="21.75" customHeight="1" x14ac:dyDescent="0.25">
      <c r="A76" s="10">
        <f t="shared" si="7"/>
        <v>72</v>
      </c>
      <c r="B76" s="11" t="s">
        <v>83</v>
      </c>
      <c r="C76" s="12">
        <v>1406110567</v>
      </c>
      <c r="D76" s="354" t="str">
        <f>VLOOKUP(C76,'[24]List chuẩn'!$C$2:$D$514,2,0)</f>
        <v>Nguyễn Thị Đào</v>
      </c>
      <c r="E76" s="11" t="s">
        <v>83</v>
      </c>
      <c r="F76" s="7">
        <v>39159</v>
      </c>
      <c r="G76" s="7">
        <v>39264</v>
      </c>
      <c r="H76" s="115">
        <v>189.93</v>
      </c>
      <c r="I76" s="209">
        <f t="shared" si="6"/>
        <v>7008417</v>
      </c>
      <c r="J76" s="8">
        <v>0</v>
      </c>
      <c r="K76" s="8">
        <f t="shared" si="5"/>
        <v>7008417</v>
      </c>
      <c r="L76" s="90"/>
      <c r="N76" s="87"/>
      <c r="P76" s="87"/>
      <c r="Q76" s="87"/>
    </row>
    <row r="77" spans="1:17" s="9" customFormat="1" ht="21.75" customHeight="1" x14ac:dyDescent="0.25">
      <c r="A77" s="10">
        <f t="shared" si="7"/>
        <v>73</v>
      </c>
      <c r="B77" s="11" t="s">
        <v>84</v>
      </c>
      <c r="C77" s="12">
        <v>1406110568</v>
      </c>
      <c r="D77" s="354" t="str">
        <f>VLOOKUP(C77,'[24]List chuẩn'!$C$2:$D$514,2,0)</f>
        <v>Phan Thu Giang</v>
      </c>
      <c r="E77" s="11" t="s">
        <v>84</v>
      </c>
      <c r="F77" s="7">
        <v>39238</v>
      </c>
      <c r="G77" s="7">
        <v>39264</v>
      </c>
      <c r="H77" s="115">
        <v>189.93</v>
      </c>
      <c r="I77" s="209">
        <f t="shared" si="6"/>
        <v>7008417</v>
      </c>
      <c r="J77" s="8">
        <v>0</v>
      </c>
      <c r="K77" s="8">
        <f t="shared" si="5"/>
        <v>7008417</v>
      </c>
      <c r="L77" s="90"/>
      <c r="N77" s="87"/>
      <c r="P77" s="87"/>
      <c r="Q77" s="87"/>
    </row>
    <row r="78" spans="1:17" s="9" customFormat="1" ht="21.75" customHeight="1" x14ac:dyDescent="0.25">
      <c r="A78" s="10">
        <f t="shared" si="7"/>
        <v>74</v>
      </c>
      <c r="B78" s="11" t="s">
        <v>85</v>
      </c>
      <c r="C78" s="12">
        <v>1406110569</v>
      </c>
      <c r="D78" s="354" t="str">
        <f>VLOOKUP(C78,'[24]List chuẩn'!$C$2:$D$514,2,0)</f>
        <v>Nguyễn Thi Cát Nhật</v>
      </c>
      <c r="E78" s="11" t="s">
        <v>85</v>
      </c>
      <c r="F78" s="7">
        <v>39242</v>
      </c>
      <c r="G78" s="7">
        <v>39264</v>
      </c>
      <c r="H78" s="115">
        <v>189.93</v>
      </c>
      <c r="I78" s="209">
        <f t="shared" si="6"/>
        <v>7008417</v>
      </c>
      <c r="J78" s="8">
        <v>0</v>
      </c>
      <c r="K78" s="8">
        <f t="shared" si="5"/>
        <v>7008417</v>
      </c>
      <c r="L78" s="90"/>
      <c r="N78" s="87"/>
      <c r="P78" s="87"/>
      <c r="Q78" s="87"/>
    </row>
    <row r="79" spans="1:17" s="9" customFormat="1" ht="21.75" customHeight="1" x14ac:dyDescent="0.25">
      <c r="A79" s="10">
        <f t="shared" si="7"/>
        <v>75</v>
      </c>
      <c r="B79" s="11" t="s">
        <v>86</v>
      </c>
      <c r="C79" s="12">
        <v>1406110570</v>
      </c>
      <c r="D79" s="354" t="str">
        <f>VLOOKUP(C79,'[24]List chuẩn'!$C$2:$D$514,2,0)</f>
        <v>Lê Văn Khoan</v>
      </c>
      <c r="E79" s="11" t="s">
        <v>86</v>
      </c>
      <c r="F79" s="7">
        <v>39406</v>
      </c>
      <c r="G79" s="7">
        <f>+F79</f>
        <v>39406</v>
      </c>
      <c r="H79" s="116">
        <v>189.93</v>
      </c>
      <c r="I79" s="209">
        <f t="shared" si="6"/>
        <v>7008417</v>
      </c>
      <c r="J79" s="8">
        <v>0</v>
      </c>
      <c r="K79" s="8">
        <f t="shared" si="5"/>
        <v>7008417</v>
      </c>
      <c r="L79" s="90"/>
      <c r="N79" s="87"/>
      <c r="P79" s="87"/>
      <c r="Q79" s="87"/>
    </row>
    <row r="80" spans="1:17" s="9" customFormat="1" ht="21.75" customHeight="1" x14ac:dyDescent="0.25">
      <c r="A80" s="10">
        <f t="shared" si="7"/>
        <v>76</v>
      </c>
      <c r="B80" s="11" t="s">
        <v>87</v>
      </c>
      <c r="C80" s="12">
        <v>1406110571</v>
      </c>
      <c r="D80" s="354" t="str">
        <f>VLOOKUP(C80,'[24]List chuẩn'!$C$2:$D$514,2,0)</f>
        <v>Phạm Hoàng Hà</v>
      </c>
      <c r="E80" s="11" t="s">
        <v>87</v>
      </c>
      <c r="F80" s="7">
        <v>39221</v>
      </c>
      <c r="G80" s="7">
        <v>39264</v>
      </c>
      <c r="H80" s="115">
        <v>189.93</v>
      </c>
      <c r="I80" s="209">
        <f t="shared" si="6"/>
        <v>7008417</v>
      </c>
      <c r="J80" s="8">
        <v>0</v>
      </c>
      <c r="K80" s="8">
        <f t="shared" si="5"/>
        <v>7008417</v>
      </c>
      <c r="L80" s="90"/>
      <c r="N80" s="87"/>
      <c r="P80" s="87"/>
      <c r="Q80" s="87"/>
    </row>
    <row r="81" spans="1:17" s="9" customFormat="1" ht="21.75" customHeight="1" x14ac:dyDescent="0.25">
      <c r="A81" s="10">
        <f t="shared" si="7"/>
        <v>77</v>
      </c>
      <c r="B81" s="11" t="s">
        <v>88</v>
      </c>
      <c r="C81" s="12">
        <v>1406110572</v>
      </c>
      <c r="D81" s="354" t="str">
        <f>VLOOKUP(C81,'[24]List chuẩn'!$C$2:$D$514,2,0)</f>
        <v>Trần Thị Hạnh</v>
      </c>
      <c r="E81" s="11" t="s">
        <v>88</v>
      </c>
      <c r="F81" s="7">
        <v>39207</v>
      </c>
      <c r="G81" s="7">
        <v>39264</v>
      </c>
      <c r="H81" s="115">
        <v>100.62</v>
      </c>
      <c r="I81" s="209">
        <f t="shared" si="6"/>
        <v>3712878</v>
      </c>
      <c r="J81" s="8">
        <v>0</v>
      </c>
      <c r="K81" s="8">
        <f t="shared" si="5"/>
        <v>3712878</v>
      </c>
      <c r="L81" s="90"/>
      <c r="N81" s="87"/>
      <c r="P81" s="87"/>
      <c r="Q81" s="87"/>
    </row>
    <row r="82" spans="1:17" s="9" customFormat="1" ht="21.75" customHeight="1" x14ac:dyDescent="0.25">
      <c r="A82" s="10">
        <f t="shared" si="7"/>
        <v>78</v>
      </c>
      <c r="B82" s="11" t="s">
        <v>89</v>
      </c>
      <c r="C82" s="12">
        <v>1406110573</v>
      </c>
      <c r="D82" s="354" t="str">
        <f>VLOOKUP(C82,'[24]List chuẩn'!$C$2:$D$514,2,0)</f>
        <v>Nguyễn Trịnh Nhật Anh</v>
      </c>
      <c r="E82" s="11" t="s">
        <v>89</v>
      </c>
      <c r="F82" s="7">
        <v>39178</v>
      </c>
      <c r="G82" s="7">
        <v>39264</v>
      </c>
      <c r="H82" s="115">
        <v>100.62</v>
      </c>
      <c r="I82" s="209">
        <f t="shared" si="6"/>
        <v>3712878</v>
      </c>
      <c r="J82" s="8">
        <v>7425756</v>
      </c>
      <c r="K82" s="8">
        <f t="shared" si="5"/>
        <v>11138634</v>
      </c>
      <c r="L82" s="90"/>
      <c r="N82" s="87"/>
      <c r="P82" s="87"/>
      <c r="Q82" s="87"/>
    </row>
    <row r="83" spans="1:17" s="9" customFormat="1" ht="21.75" customHeight="1" x14ac:dyDescent="0.25">
      <c r="A83" s="10">
        <f t="shared" si="7"/>
        <v>79</v>
      </c>
      <c r="B83" s="11" t="s">
        <v>90</v>
      </c>
      <c r="C83" s="12">
        <v>1406110574</v>
      </c>
      <c r="D83" s="354" t="str">
        <f>VLOOKUP(C83,'[24]List chuẩn'!$C$2:$D$514,2,0)</f>
        <v>Đinh Thi Hồng Châm</v>
      </c>
      <c r="E83" s="11" t="s">
        <v>90</v>
      </c>
      <c r="F83" s="7">
        <v>39109</v>
      </c>
      <c r="G83" s="7">
        <v>39264</v>
      </c>
      <c r="H83" s="115">
        <v>100.62</v>
      </c>
      <c r="I83" s="209">
        <f t="shared" si="6"/>
        <v>3712878</v>
      </c>
      <c r="J83" s="8">
        <v>0</v>
      </c>
      <c r="K83" s="8">
        <f t="shared" si="5"/>
        <v>3712878</v>
      </c>
      <c r="L83" s="90"/>
      <c r="N83" s="87"/>
      <c r="P83" s="87"/>
      <c r="Q83" s="87"/>
    </row>
    <row r="84" spans="1:17" s="9" customFormat="1" ht="21.75" customHeight="1" x14ac:dyDescent="0.25">
      <c r="A84" s="10">
        <f t="shared" si="7"/>
        <v>80</v>
      </c>
      <c r="B84" s="11" t="s">
        <v>91</v>
      </c>
      <c r="C84" s="12">
        <v>1406111639</v>
      </c>
      <c r="D84" s="354" t="str">
        <f>VLOOKUP(C84,'[24]List chuẩn'!$C$2:$D$514,2,0)</f>
        <v>Vũ Thị Khánh Hà</v>
      </c>
      <c r="E84" s="11" t="s">
        <v>91</v>
      </c>
      <c r="F84" s="7">
        <v>40309</v>
      </c>
      <c r="G84" s="7">
        <f>+F84</f>
        <v>40309</v>
      </c>
      <c r="H84" s="115">
        <v>242.82</v>
      </c>
      <c r="I84" s="209">
        <f t="shared" si="6"/>
        <v>8960058</v>
      </c>
      <c r="J84" s="8">
        <v>0</v>
      </c>
      <c r="K84" s="8">
        <f t="shared" si="5"/>
        <v>8960058</v>
      </c>
      <c r="L84" s="90"/>
      <c r="N84" s="87"/>
      <c r="P84" s="87"/>
      <c r="Q84" s="87"/>
    </row>
    <row r="85" spans="1:17" s="9" customFormat="1" ht="21.75" customHeight="1" x14ac:dyDescent="0.25">
      <c r="A85" s="10">
        <f t="shared" si="7"/>
        <v>81</v>
      </c>
      <c r="B85" s="11" t="s">
        <v>92</v>
      </c>
      <c r="C85" s="12">
        <v>1406110575</v>
      </c>
      <c r="D85" s="354" t="str">
        <f>VLOOKUP(C85,'[24]List chuẩn'!$C$2:$D$514,2,0)</f>
        <v>Nguyễn Bích Thủy</v>
      </c>
      <c r="E85" s="11" t="s">
        <v>92</v>
      </c>
      <c r="F85" s="7">
        <v>39292</v>
      </c>
      <c r="G85" s="7">
        <f>+F85</f>
        <v>39292</v>
      </c>
      <c r="H85" s="115">
        <v>100.62</v>
      </c>
      <c r="I85" s="209">
        <f t="shared" si="6"/>
        <v>3712878</v>
      </c>
      <c r="J85" s="8">
        <v>0</v>
      </c>
      <c r="K85" s="8">
        <f t="shared" si="5"/>
        <v>3712878</v>
      </c>
      <c r="L85" s="90"/>
      <c r="N85" s="87"/>
      <c r="P85" s="87"/>
      <c r="Q85" s="87"/>
    </row>
    <row r="86" spans="1:17" s="9" customFormat="1" ht="21.75" customHeight="1" x14ac:dyDescent="0.25">
      <c r="A86" s="10">
        <f t="shared" si="7"/>
        <v>82</v>
      </c>
      <c r="B86" s="11" t="s">
        <v>93</v>
      </c>
      <c r="C86" s="12">
        <v>1406110576</v>
      </c>
      <c r="D86" s="354" t="str">
        <f>VLOOKUP(C86,'[24]List chuẩn'!$C$2:$D$514,2,0)</f>
        <v>Đặng Minh Phương</v>
      </c>
      <c r="E86" s="11" t="s">
        <v>93</v>
      </c>
      <c r="F86" s="7">
        <v>39154</v>
      </c>
      <c r="G86" s="7">
        <v>39264</v>
      </c>
      <c r="H86" s="115">
        <v>100.62</v>
      </c>
      <c r="I86" s="209">
        <f t="shared" si="6"/>
        <v>3712878</v>
      </c>
      <c r="J86" s="8">
        <v>0</v>
      </c>
      <c r="K86" s="8">
        <f t="shared" si="5"/>
        <v>3712878</v>
      </c>
      <c r="L86" s="90"/>
      <c r="N86" s="87"/>
      <c r="P86" s="87"/>
      <c r="Q86" s="87"/>
    </row>
    <row r="87" spans="1:17" s="9" customFormat="1" ht="21.75" customHeight="1" x14ac:dyDescent="0.25">
      <c r="A87" s="10">
        <f t="shared" si="7"/>
        <v>83</v>
      </c>
      <c r="B87" s="11" t="s">
        <v>94</v>
      </c>
      <c r="C87" s="12">
        <v>1406110577</v>
      </c>
      <c r="D87" s="354" t="str">
        <f>VLOOKUP(C87,'[24]List chuẩn'!$C$2:$D$514,2,0)</f>
        <v>Nguyễn Thị Thủy</v>
      </c>
      <c r="E87" s="11" t="s">
        <v>94</v>
      </c>
      <c r="F87" s="7">
        <v>39575</v>
      </c>
      <c r="G87" s="7">
        <f>+F87</f>
        <v>39575</v>
      </c>
      <c r="H87" s="115">
        <v>227.5</v>
      </c>
      <c r="I87" s="209">
        <f t="shared" si="6"/>
        <v>8394750</v>
      </c>
      <c r="J87" s="8">
        <v>-16789500</v>
      </c>
      <c r="K87" s="8">
        <f t="shared" si="5"/>
        <v>-8394750</v>
      </c>
      <c r="L87" s="89"/>
      <c r="N87" s="87"/>
      <c r="P87" s="87"/>
      <c r="Q87" s="87"/>
    </row>
    <row r="88" spans="1:17" s="9" customFormat="1" ht="21.75" customHeight="1" x14ac:dyDescent="0.25">
      <c r="A88" s="10">
        <f t="shared" si="7"/>
        <v>84</v>
      </c>
      <c r="B88" s="11" t="s">
        <v>95</v>
      </c>
      <c r="C88" s="12">
        <v>1406110578</v>
      </c>
      <c r="D88" s="354" t="str">
        <f>VLOOKUP(C88,'[24]List chuẩn'!$C$2:$D$514,2,0)</f>
        <v>Phạm Thị Hồng Minh</v>
      </c>
      <c r="E88" s="11" t="s">
        <v>95</v>
      </c>
      <c r="F88" s="7">
        <v>39212</v>
      </c>
      <c r="G88" s="7">
        <v>39264</v>
      </c>
      <c r="H88" s="115">
        <v>106.06</v>
      </c>
      <c r="I88" s="209">
        <f t="shared" si="6"/>
        <v>3913614</v>
      </c>
      <c r="J88" s="8">
        <v>0</v>
      </c>
      <c r="K88" s="8">
        <f t="shared" si="5"/>
        <v>3913614</v>
      </c>
      <c r="L88" s="90"/>
      <c r="N88" s="87"/>
      <c r="P88" s="87"/>
      <c r="Q88" s="87"/>
    </row>
    <row r="89" spans="1:17" s="9" customFormat="1" ht="21.75" customHeight="1" x14ac:dyDescent="0.25">
      <c r="A89" s="10">
        <f t="shared" si="7"/>
        <v>85</v>
      </c>
      <c r="B89" s="11" t="s">
        <v>96</v>
      </c>
      <c r="C89" s="12">
        <v>1406110579</v>
      </c>
      <c r="D89" s="354" t="str">
        <f>VLOOKUP(C89,'[24]List chuẩn'!$C$2:$D$514,2,0)</f>
        <v>Vũ  Thị Chuông</v>
      </c>
      <c r="E89" s="11" t="s">
        <v>96</v>
      </c>
      <c r="F89" s="7">
        <v>39231</v>
      </c>
      <c r="G89" s="7">
        <v>39264</v>
      </c>
      <c r="H89" s="116">
        <v>106.06</v>
      </c>
      <c r="I89" s="209">
        <f t="shared" si="6"/>
        <v>3913614</v>
      </c>
      <c r="J89" s="8">
        <v>0</v>
      </c>
      <c r="K89" s="8">
        <f t="shared" si="5"/>
        <v>3913614</v>
      </c>
      <c r="L89" s="90"/>
      <c r="N89" s="87"/>
      <c r="P89" s="87"/>
      <c r="Q89" s="87"/>
    </row>
    <row r="90" spans="1:17" s="9" customFormat="1" ht="21.75" customHeight="1" x14ac:dyDescent="0.25">
      <c r="A90" s="10">
        <f t="shared" si="7"/>
        <v>86</v>
      </c>
      <c r="B90" s="11" t="s">
        <v>97</v>
      </c>
      <c r="C90" s="12">
        <v>1406110580</v>
      </c>
      <c r="D90" s="354" t="str">
        <f>VLOOKUP(C90,'[24]List chuẩn'!$C$2:$D$514,2,0)</f>
        <v>Lê Thị Hoa</v>
      </c>
      <c r="E90" s="11" t="s">
        <v>97</v>
      </c>
      <c r="F90" s="7">
        <v>39226</v>
      </c>
      <c r="G90" s="7">
        <v>39264</v>
      </c>
      <c r="H90" s="115">
        <v>106.06</v>
      </c>
      <c r="I90" s="209">
        <f t="shared" si="6"/>
        <v>3913614</v>
      </c>
      <c r="J90" s="8">
        <v>0</v>
      </c>
      <c r="K90" s="8">
        <f t="shared" si="5"/>
        <v>3913614</v>
      </c>
      <c r="L90" s="90"/>
      <c r="N90" s="87"/>
      <c r="P90" s="87"/>
      <c r="Q90" s="87"/>
    </row>
    <row r="91" spans="1:17" s="9" customFormat="1" ht="21.75" customHeight="1" x14ac:dyDescent="0.25">
      <c r="A91" s="10">
        <f t="shared" si="7"/>
        <v>87</v>
      </c>
      <c r="B91" s="11" t="s">
        <v>98</v>
      </c>
      <c r="C91" s="12">
        <v>1406110581</v>
      </c>
      <c r="D91" s="354" t="str">
        <f>VLOOKUP(C91,'[24]List chuẩn'!$C$2:$D$514,2,0)</f>
        <v>Nguyễn Thị Hoa</v>
      </c>
      <c r="E91" s="11" t="s">
        <v>98</v>
      </c>
      <c r="F91" s="7">
        <v>39366</v>
      </c>
      <c r="G91" s="7">
        <f>+F91</f>
        <v>39366</v>
      </c>
      <c r="H91" s="115">
        <v>106.06</v>
      </c>
      <c r="I91" s="209">
        <f t="shared" si="6"/>
        <v>3913614</v>
      </c>
      <c r="J91" s="8">
        <v>0</v>
      </c>
      <c r="K91" s="8">
        <f t="shared" si="5"/>
        <v>3913614</v>
      </c>
      <c r="L91" s="90"/>
      <c r="N91" s="87"/>
      <c r="P91" s="87"/>
      <c r="Q91" s="87"/>
    </row>
    <row r="92" spans="1:17" s="9" customFormat="1" ht="21.75" customHeight="1" x14ac:dyDescent="0.25">
      <c r="A92" s="10">
        <f t="shared" si="7"/>
        <v>88</v>
      </c>
      <c r="B92" s="11" t="s">
        <v>99</v>
      </c>
      <c r="C92" s="12">
        <v>1406111448</v>
      </c>
      <c r="D92" s="354" t="str">
        <f>VLOOKUP(C92,'[24]List chuẩn'!$C$2:$D$514,2,0)</f>
        <v>Vương Quân Ngọc</v>
      </c>
      <c r="E92" s="11" t="s">
        <v>99</v>
      </c>
      <c r="F92" s="7">
        <v>39598</v>
      </c>
      <c r="G92" s="7">
        <f>+F92</f>
        <v>39598</v>
      </c>
      <c r="H92" s="115">
        <v>106.06</v>
      </c>
      <c r="I92" s="209">
        <f t="shared" si="6"/>
        <v>3913614</v>
      </c>
      <c r="J92" s="8">
        <v>0</v>
      </c>
      <c r="K92" s="8">
        <f t="shared" si="5"/>
        <v>3913614</v>
      </c>
      <c r="L92" s="90"/>
      <c r="N92" s="87"/>
      <c r="P92" s="87"/>
      <c r="Q92" s="87"/>
    </row>
    <row r="93" spans="1:17" s="9" customFormat="1" ht="21.75" customHeight="1" x14ac:dyDescent="0.25">
      <c r="A93" s="10">
        <f t="shared" si="7"/>
        <v>89</v>
      </c>
      <c r="B93" s="11" t="s">
        <v>100</v>
      </c>
      <c r="C93" s="12">
        <v>1406111673</v>
      </c>
      <c r="D93" s="354" t="str">
        <f>VLOOKUP(C93,'[24]List chuẩn'!$C$2:$D$514,2,0)</f>
        <v>Phạm Văn Côi/ Lê Thị Thanh</v>
      </c>
      <c r="E93" s="11" t="s">
        <v>100</v>
      </c>
      <c r="F93" s="13">
        <v>39125</v>
      </c>
      <c r="G93" s="7">
        <v>39264</v>
      </c>
      <c r="H93" s="115">
        <v>106.06</v>
      </c>
      <c r="I93" s="209">
        <f t="shared" si="6"/>
        <v>3913614</v>
      </c>
      <c r="J93" s="8">
        <v>-2609076</v>
      </c>
      <c r="K93" s="8">
        <f t="shared" si="5"/>
        <v>1304538</v>
      </c>
      <c r="L93" s="90"/>
      <c r="N93" s="87"/>
      <c r="P93" s="87"/>
      <c r="Q93" s="87"/>
    </row>
    <row r="94" spans="1:17" s="9" customFormat="1" ht="21.75" customHeight="1" x14ac:dyDescent="0.25">
      <c r="A94" s="10">
        <f t="shared" si="7"/>
        <v>90</v>
      </c>
      <c r="B94" s="11" t="s">
        <v>101</v>
      </c>
      <c r="C94" s="12">
        <v>1406111674</v>
      </c>
      <c r="D94" s="354" t="str">
        <f>VLOOKUP(C94,'[24]List chuẩn'!$C$2:$D$514,2,0)</f>
        <v>Vũ Văn Tiến</v>
      </c>
      <c r="E94" s="11" t="s">
        <v>101</v>
      </c>
      <c r="F94" s="7">
        <v>39404</v>
      </c>
      <c r="G94" s="7">
        <f>+F94</f>
        <v>39404</v>
      </c>
      <c r="H94" s="115">
        <v>106.06</v>
      </c>
      <c r="I94" s="209">
        <f t="shared" si="6"/>
        <v>3913614</v>
      </c>
      <c r="J94" s="8">
        <v>0</v>
      </c>
      <c r="K94" s="8">
        <f t="shared" si="5"/>
        <v>3913614</v>
      </c>
      <c r="L94" s="90"/>
      <c r="N94" s="87"/>
      <c r="P94" s="87"/>
      <c r="Q94" s="87"/>
    </row>
    <row r="95" spans="1:17" s="9" customFormat="1" ht="21.75" customHeight="1" x14ac:dyDescent="0.25">
      <c r="A95" s="10">
        <f t="shared" si="7"/>
        <v>91</v>
      </c>
      <c r="B95" s="11" t="s">
        <v>102</v>
      </c>
      <c r="C95" s="12">
        <v>1406110120</v>
      </c>
      <c r="D95" s="354" t="str">
        <f>VLOOKUP(C95,'[24]List chuẩn'!$C$2:$D$514,2,0)</f>
        <v>Điền Kiều Hồng Hạnh</v>
      </c>
      <c r="E95" s="11" t="s">
        <v>102</v>
      </c>
      <c r="F95" s="7">
        <v>39095</v>
      </c>
      <c r="G95" s="7">
        <v>39264</v>
      </c>
      <c r="H95" s="115">
        <v>106.06</v>
      </c>
      <c r="I95" s="209">
        <f t="shared" si="6"/>
        <v>3913614</v>
      </c>
      <c r="J95" s="8">
        <v>0</v>
      </c>
      <c r="K95" s="8">
        <f t="shared" si="5"/>
        <v>3913614</v>
      </c>
      <c r="L95" s="90"/>
      <c r="N95" s="87"/>
      <c r="P95" s="87"/>
      <c r="Q95" s="87"/>
    </row>
    <row r="96" spans="1:17" s="9" customFormat="1" ht="21.75" customHeight="1" x14ac:dyDescent="0.25">
      <c r="A96" s="10">
        <f t="shared" si="7"/>
        <v>92</v>
      </c>
      <c r="B96" s="11" t="s">
        <v>103</v>
      </c>
      <c r="C96" s="12">
        <v>1406110585</v>
      </c>
      <c r="D96" s="354" t="str">
        <f>VLOOKUP(C96,'[24]List chuẩn'!$C$2:$D$514,2,0)</f>
        <v>Phạm Thị Tuyết Mai</v>
      </c>
      <c r="E96" s="11" t="s">
        <v>103</v>
      </c>
      <c r="F96" s="7">
        <v>39291</v>
      </c>
      <c r="G96" s="7">
        <f>+F96</f>
        <v>39291</v>
      </c>
      <c r="H96" s="115">
        <v>227.5</v>
      </c>
      <c r="I96" s="209">
        <f t="shared" si="6"/>
        <v>8394750</v>
      </c>
      <c r="J96" s="8">
        <v>0</v>
      </c>
      <c r="K96" s="8">
        <f t="shared" si="5"/>
        <v>8394750</v>
      </c>
      <c r="L96" s="90"/>
      <c r="N96" s="87"/>
      <c r="P96" s="87"/>
      <c r="Q96" s="87"/>
    </row>
    <row r="97" spans="1:17" s="9" customFormat="1" ht="21.75" customHeight="1" x14ac:dyDescent="0.25">
      <c r="A97" s="10">
        <f t="shared" si="7"/>
        <v>93</v>
      </c>
      <c r="B97" s="11" t="s">
        <v>104</v>
      </c>
      <c r="C97" s="12">
        <v>1406110586</v>
      </c>
      <c r="D97" s="354" t="str">
        <f>VLOOKUP(C97,'[24]List chuẩn'!$C$2:$D$514,2,0)</f>
        <v>Vũ Tất Vương</v>
      </c>
      <c r="E97" s="11" t="s">
        <v>104</v>
      </c>
      <c r="F97" s="7">
        <v>39125</v>
      </c>
      <c r="G97" s="7">
        <v>39264</v>
      </c>
      <c r="H97" s="115">
        <v>100.62</v>
      </c>
      <c r="I97" s="209">
        <f t="shared" si="6"/>
        <v>3712878</v>
      </c>
      <c r="J97" s="8">
        <v>0</v>
      </c>
      <c r="K97" s="8">
        <f t="shared" si="5"/>
        <v>3712878</v>
      </c>
      <c r="L97" s="90"/>
      <c r="N97" s="87"/>
      <c r="P97" s="87"/>
      <c r="Q97" s="87"/>
    </row>
    <row r="98" spans="1:17" s="9" customFormat="1" ht="21.75" customHeight="1" x14ac:dyDescent="0.25">
      <c r="A98" s="10">
        <f t="shared" si="7"/>
        <v>94</v>
      </c>
      <c r="B98" s="11" t="s">
        <v>105</v>
      </c>
      <c r="C98" s="12">
        <v>1406111425</v>
      </c>
      <c r="D98" s="354" t="str">
        <f>VLOOKUP(C98,'[24]List chuẩn'!$C$2:$D$514,2,0)</f>
        <v>Nguyễn Thị Thu Hà</v>
      </c>
      <c r="E98" s="11" t="s">
        <v>105</v>
      </c>
      <c r="F98" s="7">
        <v>39624</v>
      </c>
      <c r="G98" s="7">
        <f>+F98</f>
        <v>39624</v>
      </c>
      <c r="H98" s="115">
        <v>280.42</v>
      </c>
      <c r="I98" s="209">
        <f t="shared" si="6"/>
        <v>10347498</v>
      </c>
      <c r="J98" s="8">
        <v>7473193</v>
      </c>
      <c r="K98" s="8">
        <f t="shared" si="5"/>
        <v>17820691</v>
      </c>
      <c r="L98" s="90"/>
      <c r="N98" s="87"/>
      <c r="P98" s="87"/>
      <c r="Q98" s="87"/>
    </row>
    <row r="99" spans="1:17" s="9" customFormat="1" ht="21.75" customHeight="1" x14ac:dyDescent="0.25">
      <c r="A99" s="10">
        <f t="shared" si="7"/>
        <v>95</v>
      </c>
      <c r="B99" s="11" t="s">
        <v>106</v>
      </c>
      <c r="C99" s="12">
        <v>1406110587</v>
      </c>
      <c r="D99" s="354" t="str">
        <f>VLOOKUP(C99,'[24]List chuẩn'!$C$2:$D$514,2,0)</f>
        <v>Nguyễn Thanh Thuỷ</v>
      </c>
      <c r="E99" s="11" t="s">
        <v>106</v>
      </c>
      <c r="F99" s="7">
        <v>39216</v>
      </c>
      <c r="G99" s="7">
        <v>39264</v>
      </c>
      <c r="H99" s="116">
        <v>189.93</v>
      </c>
      <c r="I99" s="209">
        <f t="shared" si="6"/>
        <v>7008417</v>
      </c>
      <c r="J99" s="8">
        <v>0</v>
      </c>
      <c r="K99" s="8">
        <f t="shared" si="5"/>
        <v>7008417</v>
      </c>
      <c r="L99" s="90"/>
      <c r="N99" s="87"/>
      <c r="P99" s="87"/>
      <c r="Q99" s="87"/>
    </row>
    <row r="100" spans="1:17" s="9" customFormat="1" ht="21.75" customHeight="1" x14ac:dyDescent="0.25">
      <c r="A100" s="10">
        <f t="shared" si="7"/>
        <v>96</v>
      </c>
      <c r="B100" s="11" t="s">
        <v>107</v>
      </c>
      <c r="C100" s="12">
        <v>1406110588</v>
      </c>
      <c r="D100" s="354" t="str">
        <f>VLOOKUP(C100,'[24]List chuẩn'!$C$2:$D$514,2,0)</f>
        <v>Phạm Khánh Sơn</v>
      </c>
      <c r="E100" s="11" t="s">
        <v>107</v>
      </c>
      <c r="F100" s="7">
        <v>39296</v>
      </c>
      <c r="G100" s="7">
        <f>+F100</f>
        <v>39296</v>
      </c>
      <c r="H100" s="115">
        <v>189.93</v>
      </c>
      <c r="I100" s="209">
        <f t="shared" si="6"/>
        <v>7008417</v>
      </c>
      <c r="J100" s="8">
        <v>0</v>
      </c>
      <c r="K100" s="8">
        <f t="shared" si="5"/>
        <v>7008417</v>
      </c>
      <c r="L100" s="90"/>
      <c r="N100" s="87"/>
      <c r="P100" s="87"/>
      <c r="Q100" s="87"/>
    </row>
    <row r="101" spans="1:17" s="9" customFormat="1" ht="21.75" customHeight="1" x14ac:dyDescent="0.25">
      <c r="A101" s="10">
        <f t="shared" si="7"/>
        <v>97</v>
      </c>
      <c r="B101" s="11" t="s">
        <v>108</v>
      </c>
      <c r="C101" s="12">
        <v>1406110589</v>
      </c>
      <c r="D101" s="354" t="str">
        <f>VLOOKUP(C101,'[24]List chuẩn'!$C$2:$D$514,2,0)</f>
        <v>Nguyễn Hồng Hải / Nguyễn Thị Thanh Lịch</v>
      </c>
      <c r="E101" s="11" t="s">
        <v>108</v>
      </c>
      <c r="F101" s="7">
        <v>39361</v>
      </c>
      <c r="G101" s="7">
        <f>+F101</f>
        <v>39361</v>
      </c>
      <c r="H101" s="115">
        <v>189.93</v>
      </c>
      <c r="I101" s="209">
        <f t="shared" si="6"/>
        <v>7008417</v>
      </c>
      <c r="J101" s="8">
        <v>0</v>
      </c>
      <c r="K101" s="8">
        <f t="shared" si="5"/>
        <v>7008417</v>
      </c>
      <c r="L101" s="90"/>
      <c r="N101" s="87"/>
      <c r="P101" s="87"/>
      <c r="Q101" s="87"/>
    </row>
    <row r="102" spans="1:17" s="9" customFormat="1" ht="21.75" customHeight="1" x14ac:dyDescent="0.25">
      <c r="A102" s="10">
        <f t="shared" si="7"/>
        <v>98</v>
      </c>
      <c r="B102" s="11" t="s">
        <v>109</v>
      </c>
      <c r="C102" s="12">
        <v>1406110590</v>
      </c>
      <c r="D102" s="354" t="str">
        <f>VLOOKUP(C102,'[24]List chuẩn'!$C$2:$D$514,2,0)</f>
        <v>Nguyễn Tiến Lập / Nguyễn Hương Ly</v>
      </c>
      <c r="E102" s="11" t="s">
        <v>109</v>
      </c>
      <c r="F102" s="7">
        <v>39282</v>
      </c>
      <c r="G102" s="7">
        <f>+F102</f>
        <v>39282</v>
      </c>
      <c r="H102" s="115">
        <v>189.93</v>
      </c>
      <c r="I102" s="209">
        <f t="shared" si="6"/>
        <v>7008417</v>
      </c>
      <c r="J102" s="8">
        <v>0</v>
      </c>
      <c r="K102" s="8">
        <f t="shared" si="5"/>
        <v>7008417</v>
      </c>
      <c r="L102" s="90"/>
      <c r="N102" s="87"/>
      <c r="P102" s="87"/>
      <c r="Q102" s="87"/>
    </row>
    <row r="103" spans="1:17" s="9" customFormat="1" ht="21.75" customHeight="1" x14ac:dyDescent="0.25">
      <c r="A103" s="10">
        <f t="shared" si="7"/>
        <v>99</v>
      </c>
      <c r="B103" s="11" t="s">
        <v>110</v>
      </c>
      <c r="C103" s="12">
        <v>1406110591</v>
      </c>
      <c r="D103" s="354" t="str">
        <f>VLOOKUP(C103,'[24]List chuẩn'!$C$2:$D$514,2,0)</f>
        <v>Lương Sỹ Pháp</v>
      </c>
      <c r="E103" s="11" t="s">
        <v>110</v>
      </c>
      <c r="F103" s="7">
        <v>39341</v>
      </c>
      <c r="G103" s="7">
        <f>+F103</f>
        <v>39341</v>
      </c>
      <c r="H103" s="115">
        <v>189.93</v>
      </c>
      <c r="I103" s="209">
        <f t="shared" si="6"/>
        <v>7008417</v>
      </c>
      <c r="J103" s="8">
        <v>0</v>
      </c>
      <c r="K103" s="8">
        <f t="shared" si="5"/>
        <v>7008417</v>
      </c>
      <c r="L103" s="90"/>
      <c r="N103" s="87"/>
      <c r="P103" s="87"/>
      <c r="Q103" s="87"/>
    </row>
    <row r="104" spans="1:17" s="9" customFormat="1" ht="21.75" customHeight="1" x14ac:dyDescent="0.25">
      <c r="A104" s="10">
        <f t="shared" si="7"/>
        <v>100</v>
      </c>
      <c r="B104" s="11" t="s">
        <v>111</v>
      </c>
      <c r="C104" s="12">
        <v>1406110592</v>
      </c>
      <c r="D104" s="354" t="str">
        <f>VLOOKUP(C104,'[24]List chuẩn'!$C$2:$D$514,2,0)</f>
        <v>Nguyễn Chí Chung</v>
      </c>
      <c r="E104" s="11" t="s">
        <v>111</v>
      </c>
      <c r="F104" s="7">
        <v>39364</v>
      </c>
      <c r="G104" s="7">
        <f>+F104</f>
        <v>39364</v>
      </c>
      <c r="H104" s="116">
        <v>189.93</v>
      </c>
      <c r="I104" s="209">
        <f t="shared" si="6"/>
        <v>7008417</v>
      </c>
      <c r="J104" s="8">
        <v>0</v>
      </c>
      <c r="K104" s="8">
        <f t="shared" si="5"/>
        <v>7008417</v>
      </c>
      <c r="L104" s="90"/>
      <c r="N104" s="87"/>
      <c r="P104" s="87"/>
      <c r="Q104" s="87"/>
    </row>
    <row r="105" spans="1:17" s="9" customFormat="1" ht="21.75" customHeight="1" x14ac:dyDescent="0.25">
      <c r="A105" s="10">
        <f t="shared" si="7"/>
        <v>101</v>
      </c>
      <c r="B105" s="11" t="s">
        <v>112</v>
      </c>
      <c r="C105" s="12">
        <v>1406110593</v>
      </c>
      <c r="D105" s="354" t="str">
        <f>VLOOKUP(C105,'[24]List chuẩn'!$C$2:$D$514,2,0)</f>
        <v>Trần Thị Huệ</v>
      </c>
      <c r="E105" s="11" t="s">
        <v>112</v>
      </c>
      <c r="F105" s="7">
        <v>39137</v>
      </c>
      <c r="G105" s="7">
        <v>39264</v>
      </c>
      <c r="H105" s="115">
        <v>100.62</v>
      </c>
      <c r="I105" s="209">
        <f t="shared" si="6"/>
        <v>3712878</v>
      </c>
      <c r="J105" s="8">
        <v>0</v>
      </c>
      <c r="K105" s="8">
        <f t="shared" si="5"/>
        <v>3712878</v>
      </c>
      <c r="L105" s="90"/>
      <c r="N105" s="87"/>
      <c r="P105" s="87"/>
      <c r="Q105" s="87"/>
    </row>
    <row r="106" spans="1:17" s="9" customFormat="1" ht="21.75" customHeight="1" x14ac:dyDescent="0.25">
      <c r="A106" s="10">
        <f t="shared" si="7"/>
        <v>102</v>
      </c>
      <c r="B106" s="11" t="s">
        <v>113</v>
      </c>
      <c r="C106" s="12">
        <v>1406110594</v>
      </c>
      <c r="D106" s="354" t="str">
        <f>VLOOKUP(C106,'[24]List chuẩn'!$C$2:$D$514,2,0)</f>
        <v>An Thúy Nga</v>
      </c>
      <c r="E106" s="11" t="s">
        <v>113</v>
      </c>
      <c r="F106" s="7">
        <v>39179</v>
      </c>
      <c r="G106" s="7">
        <v>39264</v>
      </c>
      <c r="H106" s="115">
        <v>100.62</v>
      </c>
      <c r="I106" s="209">
        <f t="shared" si="6"/>
        <v>3712878</v>
      </c>
      <c r="J106" s="8">
        <v>-3712878</v>
      </c>
      <c r="K106" s="8">
        <f t="shared" si="5"/>
        <v>0</v>
      </c>
      <c r="L106" s="90"/>
      <c r="N106" s="87"/>
      <c r="P106" s="87"/>
      <c r="Q106" s="87"/>
    </row>
    <row r="107" spans="1:17" s="9" customFormat="1" ht="21.75" customHeight="1" x14ac:dyDescent="0.25">
      <c r="A107" s="10">
        <f t="shared" si="7"/>
        <v>103</v>
      </c>
      <c r="B107" s="11" t="s">
        <v>114</v>
      </c>
      <c r="C107" s="12">
        <v>1406111005</v>
      </c>
      <c r="D107" s="354" t="str">
        <f>VLOOKUP(C107,'[24]List chuẩn'!$C$2:$D$514,2,0)</f>
        <v>Phạm Văn Sinh</v>
      </c>
      <c r="E107" s="11" t="s">
        <v>114</v>
      </c>
      <c r="F107" s="7">
        <v>39228</v>
      </c>
      <c r="G107" s="7">
        <v>39264</v>
      </c>
      <c r="H107" s="115">
        <v>100.62</v>
      </c>
      <c r="I107" s="209">
        <f t="shared" si="6"/>
        <v>3712878</v>
      </c>
      <c r="J107" s="8">
        <v>0</v>
      </c>
      <c r="K107" s="8">
        <f t="shared" si="5"/>
        <v>3712878</v>
      </c>
      <c r="L107" s="90"/>
      <c r="N107" s="87"/>
      <c r="P107" s="87"/>
      <c r="Q107" s="87"/>
    </row>
    <row r="108" spans="1:17" s="9" customFormat="1" ht="21.75" customHeight="1" x14ac:dyDescent="0.25">
      <c r="A108" s="10">
        <f t="shared" si="7"/>
        <v>104</v>
      </c>
      <c r="B108" s="11" t="s">
        <v>115</v>
      </c>
      <c r="C108" s="12">
        <v>1406111675</v>
      </c>
      <c r="D108" s="354" t="str">
        <f>VLOOKUP(C108,'[24]List chuẩn'!$C$2:$D$514,2,0)</f>
        <v>Lê Thị Vượng</v>
      </c>
      <c r="E108" s="11" t="s">
        <v>115</v>
      </c>
      <c r="F108" s="7">
        <v>39563</v>
      </c>
      <c r="G108" s="7">
        <f>+F108</f>
        <v>39563</v>
      </c>
      <c r="H108" s="115">
        <v>242.82</v>
      </c>
      <c r="I108" s="209">
        <f t="shared" si="6"/>
        <v>8960058</v>
      </c>
      <c r="J108" s="8">
        <v>0</v>
      </c>
      <c r="K108" s="8">
        <f t="shared" si="5"/>
        <v>8960058</v>
      </c>
      <c r="L108" s="90"/>
      <c r="N108" s="87"/>
      <c r="P108" s="87"/>
      <c r="Q108" s="87"/>
    </row>
    <row r="109" spans="1:17" s="9" customFormat="1" ht="21.75" customHeight="1" x14ac:dyDescent="0.25">
      <c r="A109" s="10">
        <f t="shared" si="7"/>
        <v>105</v>
      </c>
      <c r="B109" s="11" t="s">
        <v>116</v>
      </c>
      <c r="C109" s="12">
        <v>1406110597</v>
      </c>
      <c r="D109" s="354" t="str">
        <f>VLOOKUP(C109,'[24]List chuẩn'!$C$2:$D$514,2,0)</f>
        <v>Nguyễn Thái Dương</v>
      </c>
      <c r="E109" s="11" t="s">
        <v>116</v>
      </c>
      <c r="F109" s="7">
        <v>39226</v>
      </c>
      <c r="G109" s="7">
        <v>39264</v>
      </c>
      <c r="H109" s="115">
        <v>100.62</v>
      </c>
      <c r="I109" s="209">
        <f t="shared" si="6"/>
        <v>3712878</v>
      </c>
      <c r="J109" s="8">
        <v>0</v>
      </c>
      <c r="K109" s="8">
        <f t="shared" si="5"/>
        <v>3712878</v>
      </c>
      <c r="L109" s="90"/>
      <c r="N109" s="87"/>
      <c r="P109" s="87"/>
      <c r="Q109" s="87"/>
    </row>
    <row r="110" spans="1:17" s="9" customFormat="1" ht="21.75" customHeight="1" x14ac:dyDescent="0.25">
      <c r="A110" s="10">
        <f t="shared" si="7"/>
        <v>106</v>
      </c>
      <c r="B110" s="11" t="s">
        <v>117</v>
      </c>
      <c r="C110" s="12">
        <v>1406111676</v>
      </c>
      <c r="D110" s="354" t="str">
        <f>VLOOKUP(C110,'[24]List chuẩn'!$C$2:$D$514,2,0)</f>
        <v>Nguyễn Thị Hiên</v>
      </c>
      <c r="E110" s="11" t="s">
        <v>117</v>
      </c>
      <c r="F110" s="7">
        <v>39310</v>
      </c>
      <c r="G110" s="7">
        <f>+F110</f>
        <v>39310</v>
      </c>
      <c r="H110" s="115">
        <v>100.62</v>
      </c>
      <c r="I110" s="209">
        <f t="shared" si="6"/>
        <v>3712878</v>
      </c>
      <c r="J110" s="8">
        <v>0</v>
      </c>
      <c r="K110" s="8">
        <f t="shared" si="5"/>
        <v>3712878</v>
      </c>
      <c r="L110" s="90"/>
      <c r="N110" s="87"/>
      <c r="P110" s="87"/>
      <c r="Q110" s="87"/>
    </row>
    <row r="111" spans="1:17" s="9" customFormat="1" ht="21.75" customHeight="1" x14ac:dyDescent="0.25">
      <c r="A111" s="10">
        <f t="shared" si="7"/>
        <v>107</v>
      </c>
      <c r="B111" s="11" t="s">
        <v>118</v>
      </c>
      <c r="C111" s="12">
        <v>1406111450</v>
      </c>
      <c r="D111" s="354" t="str">
        <f>VLOOKUP(C111,'[24]List chuẩn'!$C$2:$D$514,2,0)</f>
        <v>Lưu Quang Dũng</v>
      </c>
      <c r="E111" s="11" t="s">
        <v>118</v>
      </c>
      <c r="F111" s="7">
        <v>39628</v>
      </c>
      <c r="G111" s="7">
        <f>+F111</f>
        <v>39628</v>
      </c>
      <c r="H111" s="115">
        <v>227.5</v>
      </c>
      <c r="I111" s="209">
        <f t="shared" si="6"/>
        <v>8394750</v>
      </c>
      <c r="J111" s="8">
        <v>-16789500</v>
      </c>
      <c r="K111" s="8">
        <f t="shared" si="5"/>
        <v>-8394750</v>
      </c>
      <c r="L111" s="89"/>
      <c r="N111" s="87"/>
      <c r="P111" s="87"/>
      <c r="Q111" s="87"/>
    </row>
    <row r="112" spans="1:17" s="9" customFormat="1" ht="21.75" customHeight="1" x14ac:dyDescent="0.25">
      <c r="A112" s="10">
        <f t="shared" si="7"/>
        <v>108</v>
      </c>
      <c r="B112" s="11" t="s">
        <v>119</v>
      </c>
      <c r="C112" s="12">
        <v>1406110599</v>
      </c>
      <c r="D112" s="354" t="str">
        <f>VLOOKUP(C112,'[24]List chuẩn'!$C$2:$D$514,2,0)</f>
        <v>Nguyễn Thị Minh Nguyệt</v>
      </c>
      <c r="E112" s="11" t="s">
        <v>119</v>
      </c>
      <c r="F112" s="7">
        <v>39191</v>
      </c>
      <c r="G112" s="7">
        <v>39264</v>
      </c>
      <c r="H112" s="115">
        <v>106.06</v>
      </c>
      <c r="I112" s="209">
        <f t="shared" si="6"/>
        <v>3913614</v>
      </c>
      <c r="J112" s="8">
        <v>0</v>
      </c>
      <c r="K112" s="8">
        <f t="shared" si="5"/>
        <v>3913614</v>
      </c>
      <c r="L112" s="90"/>
      <c r="N112" s="87"/>
      <c r="P112" s="87"/>
      <c r="Q112" s="87"/>
    </row>
    <row r="113" spans="1:17" s="9" customFormat="1" ht="21.75" customHeight="1" x14ac:dyDescent="0.25">
      <c r="A113" s="10">
        <f t="shared" si="7"/>
        <v>109</v>
      </c>
      <c r="B113" s="11" t="s">
        <v>120</v>
      </c>
      <c r="C113" s="12">
        <v>1406110600</v>
      </c>
      <c r="D113" s="354" t="str">
        <f>VLOOKUP(C113,'[24]List chuẩn'!$C$2:$D$514,2,0)</f>
        <v>Trần Ngọc Sang/ Phạm Thị Thu Hà</v>
      </c>
      <c r="E113" s="11" t="s">
        <v>120</v>
      </c>
      <c r="F113" s="7">
        <v>39218</v>
      </c>
      <c r="G113" s="7">
        <v>39264</v>
      </c>
      <c r="H113" s="115">
        <v>106.06</v>
      </c>
      <c r="I113" s="209">
        <f t="shared" si="6"/>
        <v>3913614</v>
      </c>
      <c r="J113" s="8">
        <v>0</v>
      </c>
      <c r="K113" s="8">
        <f t="shared" si="5"/>
        <v>3913614</v>
      </c>
      <c r="L113" s="90"/>
      <c r="N113" s="87"/>
      <c r="P113" s="87"/>
      <c r="Q113" s="87"/>
    </row>
    <row r="114" spans="1:17" s="9" customFormat="1" ht="21.75" customHeight="1" x14ac:dyDescent="0.25">
      <c r="A114" s="10">
        <f t="shared" si="7"/>
        <v>110</v>
      </c>
      <c r="B114" s="11" t="s">
        <v>121</v>
      </c>
      <c r="C114" s="12">
        <v>1406110601</v>
      </c>
      <c r="D114" s="354" t="str">
        <f>VLOOKUP(C114,'[24]List chuẩn'!$C$2:$D$514,2,0)</f>
        <v>Nguyễn Thụ</v>
      </c>
      <c r="E114" s="11" t="s">
        <v>121</v>
      </c>
      <c r="F114" s="7">
        <v>39151</v>
      </c>
      <c r="G114" s="7">
        <v>39264</v>
      </c>
      <c r="H114" s="115">
        <v>106.06</v>
      </c>
      <c r="I114" s="209">
        <f t="shared" si="6"/>
        <v>3913614</v>
      </c>
      <c r="J114" s="8">
        <v>0</v>
      </c>
      <c r="K114" s="8">
        <f t="shared" si="5"/>
        <v>3913614</v>
      </c>
      <c r="L114" s="90"/>
      <c r="N114" s="87"/>
      <c r="P114" s="87"/>
      <c r="Q114" s="87"/>
    </row>
    <row r="115" spans="1:17" s="9" customFormat="1" ht="21.75" customHeight="1" x14ac:dyDescent="0.25">
      <c r="A115" s="10">
        <f t="shared" si="7"/>
        <v>111</v>
      </c>
      <c r="B115" s="11" t="s">
        <v>122</v>
      </c>
      <c r="C115" s="12">
        <v>1406110602</v>
      </c>
      <c r="D115" s="354" t="str">
        <f>VLOOKUP(C115,'[24]List chuẩn'!$C$2:$D$514,2,0)</f>
        <v>Lê Thị Bạch Tuyết</v>
      </c>
      <c r="E115" s="11" t="s">
        <v>122</v>
      </c>
      <c r="F115" s="7">
        <v>39360</v>
      </c>
      <c r="G115" s="7">
        <f>+F115</f>
        <v>39360</v>
      </c>
      <c r="H115" s="115">
        <v>106.06</v>
      </c>
      <c r="I115" s="209">
        <f t="shared" si="6"/>
        <v>3913614</v>
      </c>
      <c r="J115" s="8">
        <v>0</v>
      </c>
      <c r="K115" s="8">
        <f t="shared" si="5"/>
        <v>3913614</v>
      </c>
      <c r="L115" s="90"/>
      <c r="N115" s="87"/>
      <c r="P115" s="87"/>
      <c r="Q115" s="87"/>
    </row>
    <row r="116" spans="1:17" s="9" customFormat="1" ht="21.75" customHeight="1" x14ac:dyDescent="0.25">
      <c r="A116" s="10">
        <f t="shared" si="7"/>
        <v>112</v>
      </c>
      <c r="B116" s="11" t="s">
        <v>123</v>
      </c>
      <c r="C116" s="12">
        <v>1406111677</v>
      </c>
      <c r="D116" s="354" t="str">
        <f>VLOOKUP(C116,'[24]List chuẩn'!$C$2:$D$514,2,0)</f>
        <v>Lê Thu Vân</v>
      </c>
      <c r="E116" s="11" t="s">
        <v>123</v>
      </c>
      <c r="F116" s="7">
        <v>39259</v>
      </c>
      <c r="G116" s="7">
        <v>39264</v>
      </c>
      <c r="H116" s="115">
        <v>106.06</v>
      </c>
      <c r="I116" s="209">
        <f t="shared" si="6"/>
        <v>3913614</v>
      </c>
      <c r="J116" s="8">
        <v>0</v>
      </c>
      <c r="K116" s="8">
        <f t="shared" si="5"/>
        <v>3913614</v>
      </c>
      <c r="L116" s="90"/>
      <c r="N116" s="87"/>
      <c r="P116" s="87"/>
      <c r="Q116" s="87"/>
    </row>
    <row r="117" spans="1:17" s="9" customFormat="1" ht="21.75" customHeight="1" x14ac:dyDescent="0.25">
      <c r="A117" s="10">
        <f t="shared" si="7"/>
        <v>113</v>
      </c>
      <c r="B117" s="11" t="s">
        <v>124</v>
      </c>
      <c r="C117" s="12">
        <v>1406110604</v>
      </c>
      <c r="D117" s="354" t="str">
        <f>VLOOKUP(C117,'[24]List chuẩn'!$C$2:$D$514,2,0)</f>
        <v>Phan Văn Kha</v>
      </c>
      <c r="E117" s="11" t="s">
        <v>124</v>
      </c>
      <c r="F117" s="7">
        <v>39344</v>
      </c>
      <c r="G117" s="7">
        <f>+F117</f>
        <v>39344</v>
      </c>
      <c r="H117" s="115">
        <v>106.06</v>
      </c>
      <c r="I117" s="209">
        <f t="shared" si="6"/>
        <v>3913614</v>
      </c>
      <c r="J117" s="8">
        <v>0</v>
      </c>
      <c r="K117" s="8">
        <f t="shared" si="5"/>
        <v>3913614</v>
      </c>
      <c r="L117" s="90"/>
      <c r="N117" s="87"/>
      <c r="P117" s="87"/>
      <c r="Q117" s="87"/>
    </row>
    <row r="118" spans="1:17" s="9" customFormat="1" ht="21.75" customHeight="1" x14ac:dyDescent="0.25">
      <c r="A118" s="10">
        <f t="shared" si="7"/>
        <v>114</v>
      </c>
      <c r="B118" s="11" t="s">
        <v>125</v>
      </c>
      <c r="C118" s="12">
        <v>1406111678</v>
      </c>
      <c r="D118" s="354" t="str">
        <f>VLOOKUP(C118,'[24]List chuẩn'!$C$2:$D$514,2,0)</f>
        <v>Đoàn Thị Hằng</v>
      </c>
      <c r="E118" s="11" t="s">
        <v>125</v>
      </c>
      <c r="F118" s="7">
        <v>39284</v>
      </c>
      <c r="G118" s="7">
        <f>+F118</f>
        <v>39284</v>
      </c>
      <c r="H118" s="115">
        <v>106.06</v>
      </c>
      <c r="I118" s="209">
        <f t="shared" si="6"/>
        <v>3913614</v>
      </c>
      <c r="J118" s="8">
        <v>0</v>
      </c>
      <c r="K118" s="8">
        <f t="shared" si="5"/>
        <v>3913614</v>
      </c>
      <c r="L118" s="90"/>
      <c r="N118" s="87"/>
      <c r="P118" s="87"/>
      <c r="Q118" s="87"/>
    </row>
    <row r="119" spans="1:17" s="9" customFormat="1" ht="21.75" customHeight="1" x14ac:dyDescent="0.25">
      <c r="A119" s="10">
        <f t="shared" si="7"/>
        <v>115</v>
      </c>
      <c r="B119" s="11" t="s">
        <v>126</v>
      </c>
      <c r="C119" s="12">
        <v>1406110606</v>
      </c>
      <c r="D119" s="354" t="str">
        <f>VLOOKUP(C119,'[24]List chuẩn'!$C$2:$D$514,2,0)</f>
        <v>Nguyễn Ngọc Châu</v>
      </c>
      <c r="E119" s="11" t="s">
        <v>126</v>
      </c>
      <c r="F119" s="7">
        <v>39246</v>
      </c>
      <c r="G119" s="7">
        <v>39264</v>
      </c>
      <c r="H119" s="115">
        <v>106.06</v>
      </c>
      <c r="I119" s="209">
        <f t="shared" si="6"/>
        <v>3913614</v>
      </c>
      <c r="J119" s="8">
        <v>0</v>
      </c>
      <c r="K119" s="8">
        <f t="shared" si="5"/>
        <v>3913614</v>
      </c>
      <c r="L119" s="90"/>
      <c r="N119" s="87"/>
      <c r="P119" s="87"/>
      <c r="Q119" s="87"/>
    </row>
    <row r="120" spans="1:17" s="9" customFormat="1" ht="21.75" customHeight="1" x14ac:dyDescent="0.25">
      <c r="A120" s="10">
        <f t="shared" si="7"/>
        <v>116</v>
      </c>
      <c r="B120" s="11" t="s">
        <v>127</v>
      </c>
      <c r="C120" s="12">
        <v>1406110607</v>
      </c>
      <c r="D120" s="354" t="str">
        <f>VLOOKUP(C120,'[24]List chuẩn'!$C$2:$D$514,2,0)</f>
        <v>Phạm Thanh Bình</v>
      </c>
      <c r="E120" s="11" t="s">
        <v>127</v>
      </c>
      <c r="F120" s="7">
        <v>39524</v>
      </c>
      <c r="G120" s="7">
        <f>+F120</f>
        <v>39524</v>
      </c>
      <c r="H120" s="115">
        <v>227.5</v>
      </c>
      <c r="I120" s="209">
        <f t="shared" si="6"/>
        <v>8394750</v>
      </c>
      <c r="J120" s="8">
        <v>0</v>
      </c>
      <c r="K120" s="8">
        <f t="shared" si="5"/>
        <v>8394750</v>
      </c>
      <c r="L120" s="90"/>
      <c r="N120" s="87"/>
      <c r="P120" s="87"/>
      <c r="Q120" s="87"/>
    </row>
    <row r="121" spans="1:17" s="9" customFormat="1" ht="21.75" customHeight="1" x14ac:dyDescent="0.25">
      <c r="A121" s="10">
        <f t="shared" si="7"/>
        <v>117</v>
      </c>
      <c r="B121" s="11" t="s">
        <v>128</v>
      </c>
      <c r="C121" s="12">
        <v>1406110608</v>
      </c>
      <c r="D121" s="354" t="str">
        <f>VLOOKUP(C121,'[24]List chuẩn'!$C$2:$D$514,2,0)</f>
        <v>Phạm Thị Yến</v>
      </c>
      <c r="E121" s="11" t="s">
        <v>128</v>
      </c>
      <c r="F121" s="7">
        <v>39186</v>
      </c>
      <c r="G121" s="7">
        <v>39264</v>
      </c>
      <c r="H121" s="119">
        <v>100.62</v>
      </c>
      <c r="I121" s="209">
        <f t="shared" si="6"/>
        <v>3712878</v>
      </c>
      <c r="J121" s="8">
        <v>0</v>
      </c>
      <c r="K121" s="8">
        <f t="shared" si="5"/>
        <v>3712878</v>
      </c>
      <c r="L121" s="90"/>
      <c r="N121" s="87"/>
      <c r="P121" s="87"/>
      <c r="Q121" s="87"/>
    </row>
    <row r="122" spans="1:17" s="9" customFormat="1" ht="21.75" customHeight="1" x14ac:dyDescent="0.25">
      <c r="A122" s="10">
        <f t="shared" si="7"/>
        <v>118</v>
      </c>
      <c r="B122" s="11" t="s">
        <v>129</v>
      </c>
      <c r="C122" s="12">
        <v>1406111461</v>
      </c>
      <c r="D122" s="354" t="str">
        <f>VLOOKUP(C122,'[24]List chuẩn'!$C$2:$D$514,2,0)</f>
        <v>Dương Thị Vân Anh</v>
      </c>
      <c r="E122" s="11" t="s">
        <v>129</v>
      </c>
      <c r="F122" s="7">
        <v>39657</v>
      </c>
      <c r="G122" s="7">
        <f>+F122</f>
        <v>39657</v>
      </c>
      <c r="H122" s="115">
        <v>280.42</v>
      </c>
      <c r="I122" s="209">
        <f t="shared" si="6"/>
        <v>10347498</v>
      </c>
      <c r="J122" s="8">
        <v>0</v>
      </c>
      <c r="K122" s="8">
        <f t="shared" si="5"/>
        <v>10347498</v>
      </c>
      <c r="L122" s="90"/>
      <c r="N122" s="87"/>
      <c r="P122" s="87"/>
      <c r="Q122" s="87"/>
    </row>
    <row r="123" spans="1:17" s="9" customFormat="1" ht="21.75" customHeight="1" x14ac:dyDescent="0.25">
      <c r="A123" s="10">
        <f t="shared" si="7"/>
        <v>119</v>
      </c>
      <c r="B123" s="11" t="s">
        <v>130</v>
      </c>
      <c r="C123" s="12">
        <v>1406110609</v>
      </c>
      <c r="D123" s="354" t="str">
        <f>VLOOKUP(C123,'[24]List chuẩn'!$C$2:$D$514,2,0)</f>
        <v>Dương Thị Đoan</v>
      </c>
      <c r="E123" s="11" t="s">
        <v>130</v>
      </c>
      <c r="F123" s="7">
        <v>39244</v>
      </c>
      <c r="G123" s="7">
        <v>39264</v>
      </c>
      <c r="H123" s="115">
        <v>189.93</v>
      </c>
      <c r="I123" s="209">
        <f t="shared" si="6"/>
        <v>7008417</v>
      </c>
      <c r="J123" s="8">
        <v>0</v>
      </c>
      <c r="K123" s="8">
        <f t="shared" si="5"/>
        <v>7008417</v>
      </c>
      <c r="L123" s="90"/>
      <c r="N123" s="87"/>
      <c r="P123" s="87"/>
      <c r="Q123" s="87"/>
    </row>
    <row r="124" spans="1:17" s="9" customFormat="1" ht="21.75" customHeight="1" x14ac:dyDescent="0.25">
      <c r="A124" s="10">
        <f t="shared" si="7"/>
        <v>120</v>
      </c>
      <c r="B124" s="11" t="s">
        <v>131</v>
      </c>
      <c r="C124" s="12">
        <v>1406110610</v>
      </c>
      <c r="D124" s="354" t="str">
        <f>VLOOKUP(C124,'[24]List chuẩn'!$C$2:$D$514,2,0)</f>
        <v>Lê Nhân Phượng</v>
      </c>
      <c r="E124" s="11" t="s">
        <v>131</v>
      </c>
      <c r="F124" s="7">
        <v>39108</v>
      </c>
      <c r="G124" s="7">
        <v>39264</v>
      </c>
      <c r="H124" s="115">
        <v>189.93</v>
      </c>
      <c r="I124" s="209">
        <f t="shared" si="6"/>
        <v>7008417</v>
      </c>
      <c r="J124" s="8">
        <v>0</v>
      </c>
      <c r="K124" s="8">
        <f t="shared" si="5"/>
        <v>7008417</v>
      </c>
      <c r="L124" s="90"/>
      <c r="N124" s="87"/>
      <c r="P124" s="87"/>
      <c r="Q124" s="87"/>
    </row>
    <row r="125" spans="1:17" s="9" customFormat="1" ht="21.75" customHeight="1" x14ac:dyDescent="0.25">
      <c r="A125" s="10">
        <f t="shared" si="7"/>
        <v>121</v>
      </c>
      <c r="B125" s="11" t="s">
        <v>132</v>
      </c>
      <c r="C125" s="12">
        <v>1406110611</v>
      </c>
      <c r="D125" s="354" t="str">
        <f>VLOOKUP(C125,'[24]List chuẩn'!$C$2:$D$514,2,0)</f>
        <v>Nguyễn Văn Giáp</v>
      </c>
      <c r="E125" s="11" t="s">
        <v>132</v>
      </c>
      <c r="F125" s="7">
        <v>39236</v>
      </c>
      <c r="G125" s="7">
        <v>39264</v>
      </c>
      <c r="H125" s="115">
        <v>189.93</v>
      </c>
      <c r="I125" s="209">
        <f t="shared" si="6"/>
        <v>7008417</v>
      </c>
      <c r="J125" s="8">
        <v>-7008417</v>
      </c>
      <c r="K125" s="8">
        <f t="shared" si="5"/>
        <v>0</v>
      </c>
      <c r="L125" s="90"/>
      <c r="N125" s="87"/>
      <c r="P125" s="87"/>
      <c r="Q125" s="87"/>
    </row>
    <row r="126" spans="1:17" s="9" customFormat="1" ht="21.75" customHeight="1" x14ac:dyDescent="0.25">
      <c r="A126" s="10">
        <f t="shared" si="7"/>
        <v>122</v>
      </c>
      <c r="B126" s="11" t="s">
        <v>133</v>
      </c>
      <c r="C126" s="12">
        <v>1406110612</v>
      </c>
      <c r="D126" s="354" t="str">
        <f>VLOOKUP(C126,'[24]List chuẩn'!$C$2:$D$514,2,0)</f>
        <v>Nguyễn Ngọc Trân</v>
      </c>
      <c r="E126" s="11" t="s">
        <v>133</v>
      </c>
      <c r="F126" s="7">
        <v>39106</v>
      </c>
      <c r="G126" s="7">
        <v>39264</v>
      </c>
      <c r="H126" s="115">
        <v>189.93</v>
      </c>
      <c r="I126" s="209">
        <f t="shared" si="6"/>
        <v>7008417</v>
      </c>
      <c r="J126" s="8">
        <v>2336139</v>
      </c>
      <c r="K126" s="8">
        <f t="shared" si="5"/>
        <v>9344556</v>
      </c>
      <c r="L126" s="90"/>
      <c r="N126" s="87"/>
      <c r="P126" s="87"/>
      <c r="Q126" s="87"/>
    </row>
    <row r="127" spans="1:17" s="9" customFormat="1" ht="21.75" customHeight="1" x14ac:dyDescent="0.25">
      <c r="A127" s="10">
        <f t="shared" si="7"/>
        <v>123</v>
      </c>
      <c r="B127" s="11" t="s">
        <v>134</v>
      </c>
      <c r="C127" s="12">
        <v>1406110613</v>
      </c>
      <c r="D127" s="354" t="str">
        <f>VLOOKUP(C127,'[24]List chuẩn'!$C$2:$D$514,2,0)</f>
        <v>Hà Hồng Thắng</v>
      </c>
      <c r="E127" s="11" t="s">
        <v>134</v>
      </c>
      <c r="F127" s="7">
        <v>39246</v>
      </c>
      <c r="G127" s="7">
        <v>39264</v>
      </c>
      <c r="H127" s="115">
        <v>189.93</v>
      </c>
      <c r="I127" s="209">
        <f t="shared" si="6"/>
        <v>7008417</v>
      </c>
      <c r="J127" s="8">
        <v>0</v>
      </c>
      <c r="K127" s="8">
        <f t="shared" si="5"/>
        <v>7008417</v>
      </c>
      <c r="L127" s="90"/>
      <c r="N127" s="87"/>
      <c r="P127" s="87"/>
      <c r="Q127" s="87"/>
    </row>
    <row r="128" spans="1:17" s="9" customFormat="1" ht="21.75" customHeight="1" x14ac:dyDescent="0.25">
      <c r="A128" s="10">
        <f t="shared" si="7"/>
        <v>124</v>
      </c>
      <c r="B128" s="11" t="s">
        <v>135</v>
      </c>
      <c r="C128" s="12">
        <v>1406110614</v>
      </c>
      <c r="D128" s="354" t="str">
        <f>VLOOKUP(C128,'[24]List chuẩn'!$C$2:$D$514,2,0)</f>
        <v>Phan Lê Thu Hằng</v>
      </c>
      <c r="E128" s="11" t="s">
        <v>135</v>
      </c>
      <c r="F128" s="7">
        <v>39306</v>
      </c>
      <c r="G128" s="7">
        <f>+F128</f>
        <v>39306</v>
      </c>
      <c r="H128" s="115">
        <v>189.93</v>
      </c>
      <c r="I128" s="209">
        <f t="shared" si="6"/>
        <v>7008417</v>
      </c>
      <c r="J128" s="8">
        <v>-14016834</v>
      </c>
      <c r="K128" s="8">
        <f t="shared" ref="K128:K193" si="8">I128+J128</f>
        <v>-7008417</v>
      </c>
      <c r="L128" s="89"/>
      <c r="N128" s="87"/>
      <c r="P128" s="87"/>
      <c r="Q128" s="87"/>
    </row>
    <row r="129" spans="1:17" s="9" customFormat="1" ht="21.75" customHeight="1" x14ac:dyDescent="0.25">
      <c r="A129" s="10">
        <f t="shared" si="7"/>
        <v>125</v>
      </c>
      <c r="B129" s="11" t="s">
        <v>136</v>
      </c>
      <c r="C129" s="12">
        <v>1406110615</v>
      </c>
      <c r="D129" s="354" t="str">
        <f>VLOOKUP(C129,'[24]List chuẩn'!$C$2:$D$514,2,0)</f>
        <v>Nguyễn  Thị Thanh Hà</v>
      </c>
      <c r="E129" s="11" t="s">
        <v>136</v>
      </c>
      <c r="F129" s="7">
        <v>39098</v>
      </c>
      <c r="G129" s="7">
        <v>39264</v>
      </c>
      <c r="H129" s="115">
        <v>100.62</v>
      </c>
      <c r="I129" s="209">
        <f t="shared" si="6"/>
        <v>3712878</v>
      </c>
      <c r="J129" s="8">
        <v>12878</v>
      </c>
      <c r="K129" s="8">
        <f t="shared" si="8"/>
        <v>3725756</v>
      </c>
      <c r="L129" s="90"/>
      <c r="N129" s="87"/>
      <c r="P129" s="87"/>
      <c r="Q129" s="87"/>
    </row>
    <row r="130" spans="1:17" s="9" customFormat="1" ht="21.75" customHeight="1" x14ac:dyDescent="0.25">
      <c r="A130" s="10">
        <f t="shared" si="7"/>
        <v>126</v>
      </c>
      <c r="B130" s="11" t="s">
        <v>137</v>
      </c>
      <c r="C130" s="12">
        <v>1406110616</v>
      </c>
      <c r="D130" s="354" t="str">
        <f>VLOOKUP(C130,'[24]List chuẩn'!$C$2:$D$514,2,0)</f>
        <v>Trần Ngọc</v>
      </c>
      <c r="E130" s="11" t="s">
        <v>137</v>
      </c>
      <c r="F130" s="7">
        <v>39382</v>
      </c>
      <c r="G130" s="7">
        <f>+F130</f>
        <v>39382</v>
      </c>
      <c r="H130" s="115">
        <v>100.62</v>
      </c>
      <c r="I130" s="209">
        <f t="shared" si="6"/>
        <v>3712878</v>
      </c>
      <c r="J130" s="8">
        <v>0</v>
      </c>
      <c r="K130" s="8">
        <f t="shared" si="8"/>
        <v>3712878</v>
      </c>
      <c r="L130" s="90"/>
      <c r="N130" s="87"/>
      <c r="P130" s="87"/>
      <c r="Q130" s="87"/>
    </row>
    <row r="131" spans="1:17" s="9" customFormat="1" ht="21.75" customHeight="1" x14ac:dyDescent="0.25">
      <c r="A131" s="10">
        <f t="shared" si="7"/>
        <v>127</v>
      </c>
      <c r="B131" s="11" t="s">
        <v>138</v>
      </c>
      <c r="C131" s="12">
        <v>1406110617</v>
      </c>
      <c r="D131" s="354" t="str">
        <f>VLOOKUP(C131,'[24]List chuẩn'!$C$2:$D$514,2,0)</f>
        <v>Nguyễn Đức</v>
      </c>
      <c r="E131" s="11" t="s">
        <v>138</v>
      </c>
      <c r="F131" s="7">
        <v>39140</v>
      </c>
      <c r="G131" s="7">
        <v>39264</v>
      </c>
      <c r="H131" s="115">
        <v>100.62</v>
      </c>
      <c r="I131" s="209">
        <f t="shared" si="6"/>
        <v>3712878</v>
      </c>
      <c r="J131" s="8">
        <v>0</v>
      </c>
      <c r="K131" s="8">
        <f t="shared" si="8"/>
        <v>3712878</v>
      </c>
      <c r="L131" s="90"/>
      <c r="N131" s="87"/>
      <c r="P131" s="87"/>
      <c r="Q131" s="87"/>
    </row>
    <row r="132" spans="1:17" s="9" customFormat="1" ht="21.75" customHeight="1" x14ac:dyDescent="0.25">
      <c r="A132" s="10">
        <f t="shared" si="7"/>
        <v>128</v>
      </c>
      <c r="B132" s="11" t="s">
        <v>139</v>
      </c>
      <c r="C132" s="12">
        <v>1406110618</v>
      </c>
      <c r="D132" s="354" t="str">
        <f>VLOOKUP(C132,'[24]List chuẩn'!$C$2:$D$514,2,0)</f>
        <v>Lưu Kim Thư</v>
      </c>
      <c r="E132" s="11" t="s">
        <v>139</v>
      </c>
      <c r="F132" s="7">
        <v>39325</v>
      </c>
      <c r="G132" s="7">
        <f>+F132</f>
        <v>39325</v>
      </c>
      <c r="H132" s="115">
        <v>371.62</v>
      </c>
      <c r="I132" s="209">
        <f t="shared" si="6"/>
        <v>13712778</v>
      </c>
      <c r="J132" s="8">
        <v>0</v>
      </c>
      <c r="K132" s="8">
        <f t="shared" si="8"/>
        <v>13712778</v>
      </c>
      <c r="L132" s="90"/>
      <c r="N132" s="87"/>
      <c r="P132" s="87"/>
      <c r="Q132" s="87"/>
    </row>
    <row r="133" spans="1:17" s="9" customFormat="1" ht="21.75" customHeight="1" x14ac:dyDescent="0.25">
      <c r="A133" s="10">
        <f t="shared" si="7"/>
        <v>129</v>
      </c>
      <c r="B133" s="11" t="s">
        <v>140</v>
      </c>
      <c r="C133" s="12">
        <v>1406110154</v>
      </c>
      <c r="D133" s="354" t="str">
        <f>VLOOKUP(C133,'[24]List chuẩn'!$C$2:$D$514,2,0)</f>
        <v>Lưu Thị Hồng Nhung</v>
      </c>
      <c r="E133" s="11" t="s">
        <v>140</v>
      </c>
      <c r="F133" s="7">
        <v>39253</v>
      </c>
      <c r="G133" s="7">
        <v>39264</v>
      </c>
      <c r="H133" s="115">
        <v>100.62</v>
      </c>
      <c r="I133" s="209">
        <f t="shared" si="6"/>
        <v>3712878</v>
      </c>
      <c r="J133" s="8">
        <v>0</v>
      </c>
      <c r="K133" s="8">
        <f t="shared" si="8"/>
        <v>3712878</v>
      </c>
      <c r="L133" s="90"/>
      <c r="N133" s="87"/>
      <c r="P133" s="87"/>
      <c r="Q133" s="87"/>
    </row>
    <row r="134" spans="1:17" s="9" customFormat="1" ht="21.75" customHeight="1" x14ac:dyDescent="0.25">
      <c r="A134" s="10">
        <f t="shared" si="7"/>
        <v>130</v>
      </c>
      <c r="B134" s="11" t="s">
        <v>141</v>
      </c>
      <c r="C134" s="12">
        <v>1406110620</v>
      </c>
      <c r="D134" s="354" t="str">
        <f>VLOOKUP(C134,'[24]List chuẩn'!$C$2:$D$514,2,0)</f>
        <v>Lưu Thị Hồng Nhung</v>
      </c>
      <c r="E134" s="11" t="s">
        <v>141</v>
      </c>
      <c r="F134" s="7">
        <v>39532</v>
      </c>
      <c r="G134" s="7">
        <f>+F134</f>
        <v>39532</v>
      </c>
      <c r="H134" s="115">
        <v>100.62</v>
      </c>
      <c r="I134" s="209">
        <f t="shared" ref="I134:I197" si="9">ROUND(H134*$H$1*3,0)</f>
        <v>3712878</v>
      </c>
      <c r="J134" s="8">
        <v>-7425756</v>
      </c>
      <c r="K134" s="8">
        <f t="shared" si="8"/>
        <v>-3712878</v>
      </c>
      <c r="L134" s="89"/>
      <c r="N134" s="87"/>
      <c r="P134" s="87"/>
      <c r="Q134" s="87"/>
    </row>
    <row r="135" spans="1:17" s="9" customFormat="1" ht="21.75" customHeight="1" x14ac:dyDescent="0.25">
      <c r="A135" s="10">
        <f t="shared" ref="A135:A198" si="10">A134+1</f>
        <v>131</v>
      </c>
      <c r="B135" s="11" t="s">
        <v>142</v>
      </c>
      <c r="C135" s="12">
        <v>1406111595</v>
      </c>
      <c r="D135" s="354" t="str">
        <f>VLOOKUP(C135,'[24]List chuẩn'!$C$2:$D$514,2,0)</f>
        <v>Lưu Thị Hồng Nhung</v>
      </c>
      <c r="E135" s="11" t="s">
        <v>142</v>
      </c>
      <c r="F135" s="7">
        <v>40309</v>
      </c>
      <c r="G135" s="7">
        <f>+F135</f>
        <v>40309</v>
      </c>
      <c r="H135" s="115">
        <v>227.5</v>
      </c>
      <c r="I135" s="209">
        <f t="shared" si="9"/>
        <v>8394750</v>
      </c>
      <c r="J135" s="8">
        <v>-16789500</v>
      </c>
      <c r="K135" s="8">
        <f t="shared" si="8"/>
        <v>-8394750</v>
      </c>
      <c r="L135" s="89"/>
      <c r="N135" s="87"/>
      <c r="P135" s="87"/>
      <c r="Q135" s="87"/>
    </row>
    <row r="136" spans="1:17" s="9" customFormat="1" ht="21.75" customHeight="1" x14ac:dyDescent="0.25">
      <c r="A136" s="10">
        <f t="shared" si="10"/>
        <v>132</v>
      </c>
      <c r="B136" s="11" t="s">
        <v>143</v>
      </c>
      <c r="C136" s="12">
        <v>1406110621</v>
      </c>
      <c r="D136" s="354" t="str">
        <f>VLOOKUP(C136,'[24]List chuẩn'!$C$2:$D$514,2,0)</f>
        <v>Hoàng Anh Tuấn</v>
      </c>
      <c r="E136" s="11" t="s">
        <v>143</v>
      </c>
      <c r="F136" s="7">
        <v>39244</v>
      </c>
      <c r="G136" s="7">
        <v>39264</v>
      </c>
      <c r="H136" s="115">
        <v>106.06</v>
      </c>
      <c r="I136" s="209">
        <f t="shared" si="9"/>
        <v>3913614</v>
      </c>
      <c r="J136" s="8">
        <v>0</v>
      </c>
      <c r="K136" s="8">
        <f t="shared" si="8"/>
        <v>3913614</v>
      </c>
      <c r="L136" s="90"/>
      <c r="N136" s="87"/>
      <c r="P136" s="87"/>
      <c r="Q136" s="87"/>
    </row>
    <row r="137" spans="1:17" s="9" customFormat="1" ht="21.75" customHeight="1" x14ac:dyDescent="0.25">
      <c r="A137" s="10">
        <f t="shared" si="10"/>
        <v>133</v>
      </c>
      <c r="B137" s="11" t="s">
        <v>144</v>
      </c>
      <c r="C137" s="12">
        <v>1406110622</v>
      </c>
      <c r="D137" s="354" t="str">
        <f>VLOOKUP(C137,'[24]List chuẩn'!$C$2:$D$514,2,0)</f>
        <v>Thang Đức Thắng</v>
      </c>
      <c r="E137" s="11" t="s">
        <v>144</v>
      </c>
      <c r="F137" s="7">
        <v>39212</v>
      </c>
      <c r="G137" s="7">
        <v>39264</v>
      </c>
      <c r="H137" s="115">
        <v>106.06</v>
      </c>
      <c r="I137" s="209">
        <f t="shared" si="9"/>
        <v>3913614</v>
      </c>
      <c r="J137" s="8">
        <v>0</v>
      </c>
      <c r="K137" s="8">
        <f t="shared" si="8"/>
        <v>3913614</v>
      </c>
      <c r="L137" s="90"/>
      <c r="N137" s="87"/>
      <c r="P137" s="87"/>
      <c r="Q137" s="87"/>
    </row>
    <row r="138" spans="1:17" s="9" customFormat="1" ht="21.75" customHeight="1" x14ac:dyDescent="0.25">
      <c r="A138" s="10">
        <f t="shared" si="10"/>
        <v>134</v>
      </c>
      <c r="B138" s="11" t="s">
        <v>145</v>
      </c>
      <c r="C138" s="12">
        <v>1406110623</v>
      </c>
      <c r="D138" s="354" t="str">
        <f>VLOOKUP(C138,'[24]List chuẩn'!$C$2:$D$514,2,0)</f>
        <v>Nguyễn Hữu Chung</v>
      </c>
      <c r="E138" s="11" t="s">
        <v>145</v>
      </c>
      <c r="F138" s="7">
        <v>39256</v>
      </c>
      <c r="G138" s="7">
        <v>39264</v>
      </c>
      <c r="H138" s="115">
        <v>106.06</v>
      </c>
      <c r="I138" s="209">
        <f t="shared" si="9"/>
        <v>3913614</v>
      </c>
      <c r="J138" s="8">
        <v>0</v>
      </c>
      <c r="K138" s="8">
        <f t="shared" si="8"/>
        <v>3913614</v>
      </c>
      <c r="L138" s="90"/>
      <c r="N138" s="87"/>
      <c r="P138" s="87"/>
      <c r="Q138" s="87"/>
    </row>
    <row r="139" spans="1:17" s="9" customFormat="1" ht="21.75" customHeight="1" x14ac:dyDescent="0.25">
      <c r="A139" s="10">
        <f t="shared" si="10"/>
        <v>135</v>
      </c>
      <c r="B139" s="11" t="s">
        <v>146</v>
      </c>
      <c r="C139" s="12">
        <v>1406111679</v>
      </c>
      <c r="D139" s="354" t="str">
        <f>VLOOKUP(C139,'[24]List chuẩn'!$C$2:$D$514,2,0)</f>
        <v>Nguyễn Thanh Diệu Linh</v>
      </c>
      <c r="E139" s="11" t="s">
        <v>146</v>
      </c>
      <c r="F139" s="7">
        <v>39198</v>
      </c>
      <c r="G139" s="7">
        <v>39264</v>
      </c>
      <c r="H139" s="115">
        <v>106.06</v>
      </c>
      <c r="I139" s="209">
        <f t="shared" si="9"/>
        <v>3913614</v>
      </c>
      <c r="J139" s="8">
        <v>0</v>
      </c>
      <c r="K139" s="8">
        <f t="shared" si="8"/>
        <v>3913614</v>
      </c>
      <c r="L139" s="90"/>
      <c r="N139" s="87"/>
      <c r="P139" s="87"/>
      <c r="Q139" s="87"/>
    </row>
    <row r="140" spans="1:17" s="9" customFormat="1" ht="21.75" customHeight="1" x14ac:dyDescent="0.25">
      <c r="A140" s="10">
        <f t="shared" si="10"/>
        <v>136</v>
      </c>
      <c r="B140" s="11" t="s">
        <v>147</v>
      </c>
      <c r="C140" s="12">
        <v>1406111031</v>
      </c>
      <c r="D140" s="354" t="str">
        <f>VLOOKUP(C140,'[24]List chuẩn'!$C$2:$D$514,2,0)</f>
        <v>Trần Thị Thu Hằng</v>
      </c>
      <c r="E140" s="11" t="s">
        <v>147</v>
      </c>
      <c r="F140" s="7">
        <v>39409</v>
      </c>
      <c r="G140" s="7">
        <f>+F140</f>
        <v>39409</v>
      </c>
      <c r="H140" s="115">
        <v>106.06</v>
      </c>
      <c r="I140" s="209">
        <f t="shared" si="9"/>
        <v>3913614</v>
      </c>
      <c r="J140" s="8">
        <v>0</v>
      </c>
      <c r="K140" s="8">
        <f t="shared" si="8"/>
        <v>3913614</v>
      </c>
      <c r="L140" s="90"/>
      <c r="N140" s="87"/>
      <c r="P140" s="87"/>
      <c r="Q140" s="87"/>
    </row>
    <row r="141" spans="1:17" s="9" customFormat="1" ht="21.75" customHeight="1" x14ac:dyDescent="0.25">
      <c r="A141" s="10">
        <f t="shared" si="10"/>
        <v>137</v>
      </c>
      <c r="B141" s="11" t="s">
        <v>148</v>
      </c>
      <c r="C141" s="12">
        <v>1406110626</v>
      </c>
      <c r="D141" s="354" t="str">
        <f>VLOOKUP(C141,'[24]List chuẩn'!$C$2:$D$514,2,0)</f>
        <v>Trần Thị Thu Hằng</v>
      </c>
      <c r="E141" s="11" t="s">
        <v>148</v>
      </c>
      <c r="F141" s="7">
        <v>39300</v>
      </c>
      <c r="G141" s="7">
        <f>+F141</f>
        <v>39300</v>
      </c>
      <c r="H141" s="115">
        <v>106.06</v>
      </c>
      <c r="I141" s="209">
        <f t="shared" si="9"/>
        <v>3913614</v>
      </c>
      <c r="J141" s="8">
        <v>0</v>
      </c>
      <c r="K141" s="8">
        <f t="shared" si="8"/>
        <v>3913614</v>
      </c>
      <c r="L141" s="90"/>
      <c r="N141" s="87"/>
      <c r="P141" s="87"/>
      <c r="Q141" s="87"/>
    </row>
    <row r="142" spans="1:17" s="9" customFormat="1" ht="21.75" customHeight="1" x14ac:dyDescent="0.25">
      <c r="A142" s="10">
        <f t="shared" si="10"/>
        <v>138</v>
      </c>
      <c r="B142" s="11" t="s">
        <v>149</v>
      </c>
      <c r="C142" s="12">
        <v>1406111033</v>
      </c>
      <c r="D142" s="354" t="str">
        <f>VLOOKUP(C142,'[24]List chuẩn'!$C$2:$D$514,2,0)</f>
        <v>Nguyễn Linh Ngọc/ Nguyễn Hoài Anh</v>
      </c>
      <c r="E142" s="11" t="s">
        <v>149</v>
      </c>
      <c r="F142" s="7">
        <v>39208</v>
      </c>
      <c r="G142" s="7">
        <v>39264</v>
      </c>
      <c r="H142" s="115">
        <v>106.06</v>
      </c>
      <c r="I142" s="209">
        <f t="shared" si="9"/>
        <v>3913614</v>
      </c>
      <c r="J142" s="8">
        <v>0</v>
      </c>
      <c r="K142" s="8">
        <f t="shared" si="8"/>
        <v>3913614</v>
      </c>
      <c r="L142" s="90"/>
      <c r="N142" s="87"/>
      <c r="P142" s="87"/>
      <c r="Q142" s="87"/>
    </row>
    <row r="143" spans="1:17" s="9" customFormat="1" ht="21.75" customHeight="1" x14ac:dyDescent="0.25">
      <c r="A143" s="10">
        <f t="shared" si="10"/>
        <v>139</v>
      </c>
      <c r="B143" s="11" t="s">
        <v>150</v>
      </c>
      <c r="C143" s="12">
        <v>1406111680</v>
      </c>
      <c r="D143" s="354" t="str">
        <f>VLOOKUP(C143,'[24]List chuẩn'!$C$2:$D$514,2,0)</f>
        <v>Nguyễn Văn Phượng</v>
      </c>
      <c r="E143" s="11" t="s">
        <v>150</v>
      </c>
      <c r="F143" s="7">
        <v>39194</v>
      </c>
      <c r="G143" s="7">
        <v>39264</v>
      </c>
      <c r="H143" s="115">
        <v>106.06</v>
      </c>
      <c r="I143" s="209">
        <f t="shared" si="9"/>
        <v>3913614</v>
      </c>
      <c r="J143" s="8">
        <v>0</v>
      </c>
      <c r="K143" s="8">
        <f t="shared" si="8"/>
        <v>3913614</v>
      </c>
      <c r="L143" s="90"/>
      <c r="N143" s="87"/>
      <c r="P143" s="87"/>
      <c r="Q143" s="87"/>
    </row>
    <row r="144" spans="1:17" s="9" customFormat="1" ht="21.75" customHeight="1" x14ac:dyDescent="0.25">
      <c r="A144" s="10">
        <f t="shared" si="10"/>
        <v>140</v>
      </c>
      <c r="B144" s="11" t="s">
        <v>151</v>
      </c>
      <c r="C144" s="12">
        <v>1406111681</v>
      </c>
      <c r="D144" s="354" t="str">
        <f>VLOOKUP(C144,'[24]List chuẩn'!$C$2:$D$514,2,0)</f>
        <v>Nguyễn Ngọc Tân</v>
      </c>
      <c r="E144" s="11" t="s">
        <v>151</v>
      </c>
      <c r="F144" s="7">
        <v>39448</v>
      </c>
      <c r="G144" s="7">
        <f>+F144</f>
        <v>39448</v>
      </c>
      <c r="H144" s="115">
        <v>227.5</v>
      </c>
      <c r="I144" s="209">
        <f t="shared" si="9"/>
        <v>8394750</v>
      </c>
      <c r="J144" s="8">
        <v>0</v>
      </c>
      <c r="K144" s="8">
        <f t="shared" si="8"/>
        <v>8394750</v>
      </c>
      <c r="L144" s="90"/>
      <c r="N144" s="87"/>
      <c r="P144" s="87"/>
      <c r="Q144" s="87"/>
    </row>
    <row r="145" spans="1:17" s="9" customFormat="1" ht="21.75" customHeight="1" x14ac:dyDescent="0.25">
      <c r="A145" s="10">
        <f t="shared" si="10"/>
        <v>141</v>
      </c>
      <c r="B145" s="11" t="s">
        <v>152</v>
      </c>
      <c r="C145" s="12">
        <v>1406111682</v>
      </c>
      <c r="D145" s="354" t="str">
        <f>VLOOKUP(C145,'[24]List chuẩn'!$C$2:$D$514,2,0)</f>
        <v>Nguyễn Linh Giang</v>
      </c>
      <c r="E145" s="11" t="s">
        <v>152</v>
      </c>
      <c r="F145" s="7">
        <v>39223</v>
      </c>
      <c r="G145" s="7">
        <v>39264</v>
      </c>
      <c r="H145" s="115">
        <v>100.62</v>
      </c>
      <c r="I145" s="209">
        <f t="shared" si="9"/>
        <v>3712878</v>
      </c>
      <c r="J145" s="8">
        <v>0</v>
      </c>
      <c r="K145" s="8">
        <f t="shared" si="8"/>
        <v>3712878</v>
      </c>
      <c r="L145" s="90"/>
      <c r="N145" s="87"/>
      <c r="P145" s="87"/>
      <c r="Q145" s="87"/>
    </row>
    <row r="146" spans="1:17" s="9" customFormat="1" ht="21.75" customHeight="1" x14ac:dyDescent="0.25">
      <c r="A146" s="10">
        <f t="shared" si="10"/>
        <v>142</v>
      </c>
      <c r="B146" s="11" t="s">
        <v>153</v>
      </c>
      <c r="C146" s="12">
        <v>1406111641</v>
      </c>
      <c r="D146" s="354" t="str">
        <f>VLOOKUP(C146,'[24]List chuẩn'!$C$2:$D$514,2,0)</f>
        <v>Nguyễn Văn Phượng</v>
      </c>
      <c r="E146" s="11" t="s">
        <v>153</v>
      </c>
      <c r="F146" s="7" t="s">
        <v>154</v>
      </c>
      <c r="G146" s="7" t="str">
        <f t="shared" ref="G146:G152" si="11">+F146</f>
        <v>Chưa giao</v>
      </c>
      <c r="H146" s="115">
        <v>280.42</v>
      </c>
      <c r="I146" s="209">
        <f t="shared" si="9"/>
        <v>10347498</v>
      </c>
      <c r="J146" s="8">
        <v>0</v>
      </c>
      <c r="K146" s="8">
        <f t="shared" si="8"/>
        <v>10347498</v>
      </c>
      <c r="L146" s="90"/>
      <c r="N146" s="87"/>
      <c r="P146" s="87"/>
      <c r="Q146" s="87"/>
    </row>
    <row r="147" spans="1:17" s="210" customFormat="1" ht="21.75" customHeight="1" x14ac:dyDescent="0.25">
      <c r="A147" s="10">
        <f t="shared" si="10"/>
        <v>143</v>
      </c>
      <c r="B147" s="208" t="s">
        <v>155</v>
      </c>
      <c r="C147" s="295">
        <v>1406110631</v>
      </c>
      <c r="D147" s="354" t="str">
        <f>VLOOKUP(C147,'[24]List chuẩn'!$C$2:$D$514,2,0)</f>
        <v>Nguyễn Hữu Thành</v>
      </c>
      <c r="E147" s="208" t="s">
        <v>155</v>
      </c>
      <c r="F147" s="296">
        <v>39427</v>
      </c>
      <c r="G147" s="296">
        <f t="shared" si="11"/>
        <v>39427</v>
      </c>
      <c r="H147" s="297">
        <v>189.93</v>
      </c>
      <c r="I147" s="209">
        <f t="shared" si="9"/>
        <v>7008417</v>
      </c>
      <c r="J147" s="8">
        <v>0</v>
      </c>
      <c r="K147" s="209">
        <f t="shared" si="8"/>
        <v>7008417</v>
      </c>
      <c r="L147" s="298"/>
      <c r="N147" s="299"/>
      <c r="P147" s="299"/>
      <c r="Q147" s="299"/>
    </row>
    <row r="148" spans="1:17" s="9" customFormat="1" ht="21.75" customHeight="1" x14ac:dyDescent="0.25">
      <c r="A148" s="10">
        <f t="shared" si="10"/>
        <v>144</v>
      </c>
      <c r="B148" s="11" t="s">
        <v>156</v>
      </c>
      <c r="C148" s="12">
        <v>1406111683</v>
      </c>
      <c r="D148" s="354" t="str">
        <f>VLOOKUP(C148,'[24]List chuẩn'!$C$2:$D$514,2,0)</f>
        <v>Võ Thu Hương</v>
      </c>
      <c r="E148" s="11" t="s">
        <v>156</v>
      </c>
      <c r="F148" s="7">
        <v>39513</v>
      </c>
      <c r="G148" s="7">
        <f t="shared" si="11"/>
        <v>39513</v>
      </c>
      <c r="H148" s="115">
        <v>189.93</v>
      </c>
      <c r="I148" s="209">
        <f t="shared" si="9"/>
        <v>7008417</v>
      </c>
      <c r="J148" s="8">
        <v>0</v>
      </c>
      <c r="K148" s="8">
        <f t="shared" si="8"/>
        <v>7008417</v>
      </c>
      <c r="L148" s="90"/>
      <c r="N148" s="87"/>
      <c r="P148" s="87"/>
      <c r="Q148" s="87"/>
    </row>
    <row r="149" spans="1:17" s="9" customFormat="1" ht="21.75" customHeight="1" x14ac:dyDescent="0.25">
      <c r="A149" s="10">
        <f t="shared" si="10"/>
        <v>145</v>
      </c>
      <c r="B149" s="11" t="s">
        <v>157</v>
      </c>
      <c r="C149" s="12">
        <v>1406110633</v>
      </c>
      <c r="D149" s="354" t="str">
        <f>VLOOKUP(C149,'[24]List chuẩn'!$C$2:$D$514,2,0)</f>
        <v>Nguyễn Việt Dũng</v>
      </c>
      <c r="E149" s="11" t="s">
        <v>157</v>
      </c>
      <c r="F149" s="7">
        <v>39440</v>
      </c>
      <c r="G149" s="7">
        <f t="shared" si="11"/>
        <v>39440</v>
      </c>
      <c r="H149" s="115">
        <v>189.93</v>
      </c>
      <c r="I149" s="209">
        <f t="shared" si="9"/>
        <v>7008417</v>
      </c>
      <c r="J149" s="8">
        <v>0</v>
      </c>
      <c r="K149" s="8">
        <f t="shared" si="8"/>
        <v>7008417</v>
      </c>
      <c r="L149" s="90"/>
      <c r="N149" s="87"/>
      <c r="P149" s="87"/>
      <c r="Q149" s="87"/>
    </row>
    <row r="150" spans="1:17" s="9" customFormat="1" ht="21.75" customHeight="1" x14ac:dyDescent="0.25">
      <c r="A150" s="10">
        <f t="shared" si="10"/>
        <v>146</v>
      </c>
      <c r="B150" s="11" t="s">
        <v>158</v>
      </c>
      <c r="C150" s="12">
        <v>1406110634</v>
      </c>
      <c r="D150" s="354" t="str">
        <f>VLOOKUP(C150,'[24]List chuẩn'!$C$2:$D$514,2,0)</f>
        <v>Hoàng Tuấn Minh</v>
      </c>
      <c r="E150" s="11" t="s">
        <v>158</v>
      </c>
      <c r="F150" s="7">
        <v>39462</v>
      </c>
      <c r="G150" s="7">
        <f t="shared" si="11"/>
        <v>39462</v>
      </c>
      <c r="H150" s="115">
        <v>189.93</v>
      </c>
      <c r="I150" s="209">
        <f t="shared" si="9"/>
        <v>7008417</v>
      </c>
      <c r="J150" s="8">
        <v>0</v>
      </c>
      <c r="K150" s="8">
        <f t="shared" si="8"/>
        <v>7008417</v>
      </c>
      <c r="L150" s="90"/>
      <c r="N150" s="87"/>
      <c r="P150" s="87"/>
      <c r="Q150" s="87"/>
    </row>
    <row r="151" spans="1:17" s="9" customFormat="1" ht="21.75" customHeight="1" x14ac:dyDescent="0.25">
      <c r="A151" s="10">
        <f t="shared" si="10"/>
        <v>147</v>
      </c>
      <c r="B151" s="11" t="s">
        <v>159</v>
      </c>
      <c r="C151" s="12">
        <v>1406110635</v>
      </c>
      <c r="D151" s="354" t="str">
        <f>VLOOKUP(C151,'[24]List chuẩn'!$C$2:$D$514,2,0)</f>
        <v>Nguyễn Hữu Thanh</v>
      </c>
      <c r="E151" s="11" t="s">
        <v>159</v>
      </c>
      <c r="F151" s="7">
        <v>39344</v>
      </c>
      <c r="G151" s="7">
        <f t="shared" si="11"/>
        <v>39344</v>
      </c>
      <c r="H151" s="115">
        <v>189.93</v>
      </c>
      <c r="I151" s="209">
        <f t="shared" si="9"/>
        <v>7008417</v>
      </c>
      <c r="J151" s="8">
        <v>0</v>
      </c>
      <c r="K151" s="8">
        <f t="shared" si="8"/>
        <v>7008417</v>
      </c>
      <c r="L151" s="90"/>
      <c r="N151" s="87"/>
      <c r="P151" s="87"/>
      <c r="Q151" s="87"/>
    </row>
    <row r="152" spans="1:17" s="9" customFormat="1" ht="21.75" customHeight="1" x14ac:dyDescent="0.25">
      <c r="A152" s="10">
        <f t="shared" si="10"/>
        <v>148</v>
      </c>
      <c r="B152" s="11" t="s">
        <v>160</v>
      </c>
      <c r="C152" s="12">
        <v>1406110636</v>
      </c>
      <c r="D152" s="354" t="str">
        <f>VLOOKUP(C152,'[24]List chuẩn'!$C$2:$D$514,2,0)</f>
        <v>Kiều Thu Ngọc</v>
      </c>
      <c r="E152" s="11" t="s">
        <v>160</v>
      </c>
      <c r="F152" s="7">
        <v>39534</v>
      </c>
      <c r="G152" s="7">
        <f t="shared" si="11"/>
        <v>39534</v>
      </c>
      <c r="H152" s="115">
        <v>189.93</v>
      </c>
      <c r="I152" s="209">
        <f t="shared" si="9"/>
        <v>7008417</v>
      </c>
      <c r="J152" s="8">
        <v>0</v>
      </c>
      <c r="K152" s="8">
        <f t="shared" si="8"/>
        <v>7008417</v>
      </c>
      <c r="L152" s="90"/>
      <c r="N152" s="87"/>
      <c r="P152" s="87"/>
      <c r="Q152" s="87"/>
    </row>
    <row r="153" spans="1:17" s="82" customFormat="1" ht="21.75" customHeight="1" x14ac:dyDescent="0.3">
      <c r="A153" s="10">
        <f t="shared" si="10"/>
        <v>149</v>
      </c>
      <c r="B153" s="11" t="s">
        <v>161</v>
      </c>
      <c r="C153" s="103">
        <v>1406110637</v>
      </c>
      <c r="D153" s="354" t="str">
        <f>VLOOKUP(C153,'[24]List chuẩn'!$C$2:$D$514,2,0)</f>
        <v>ARMAND CLAUDE</v>
      </c>
      <c r="E153" s="11" t="s">
        <v>161</v>
      </c>
      <c r="F153" s="106">
        <v>39261</v>
      </c>
      <c r="G153" s="106">
        <v>39264</v>
      </c>
      <c r="H153" s="118">
        <v>189.93</v>
      </c>
      <c r="I153" s="209">
        <f t="shared" si="9"/>
        <v>7008417</v>
      </c>
      <c r="J153" s="8">
        <v>0</v>
      </c>
      <c r="K153" s="8">
        <f t="shared" si="8"/>
        <v>7008417</v>
      </c>
      <c r="L153" s="92"/>
      <c r="N153" s="107"/>
      <c r="P153" s="87"/>
      <c r="Q153" s="87"/>
    </row>
    <row r="154" spans="1:17" s="9" customFormat="1" ht="21.75" customHeight="1" x14ac:dyDescent="0.25">
      <c r="A154" s="10">
        <f t="shared" si="10"/>
        <v>150</v>
      </c>
      <c r="B154" s="11" t="s">
        <v>162</v>
      </c>
      <c r="C154" s="12">
        <v>1406110638</v>
      </c>
      <c r="D154" s="354" t="str">
        <f>VLOOKUP(C154,'[24]List chuẩn'!$C$2:$D$514,2,0)</f>
        <v>Nguyễn Thanh Tâm</v>
      </c>
      <c r="E154" s="11" t="s">
        <v>162</v>
      </c>
      <c r="F154" s="7">
        <v>39506</v>
      </c>
      <c r="G154" s="7">
        <f t="shared" ref="G154:G162" si="12">+F154</f>
        <v>39506</v>
      </c>
      <c r="H154" s="120">
        <v>189.93</v>
      </c>
      <c r="I154" s="209">
        <f t="shared" si="9"/>
        <v>7008417</v>
      </c>
      <c r="J154" s="8">
        <v>0</v>
      </c>
      <c r="K154" s="8">
        <f t="shared" si="8"/>
        <v>7008417</v>
      </c>
      <c r="L154" s="90"/>
      <c r="N154" s="87"/>
      <c r="P154" s="87"/>
      <c r="Q154" s="87"/>
    </row>
    <row r="155" spans="1:17" s="9" customFormat="1" ht="21.75" customHeight="1" x14ac:dyDescent="0.25">
      <c r="A155" s="10">
        <f t="shared" si="10"/>
        <v>151</v>
      </c>
      <c r="B155" s="11" t="s">
        <v>163</v>
      </c>
      <c r="C155" s="12">
        <v>1406110639</v>
      </c>
      <c r="D155" s="354" t="str">
        <f>VLOOKUP(C155,'[24]List chuẩn'!$C$2:$D$514,2,0)</f>
        <v>Trần Điền</v>
      </c>
      <c r="E155" s="11" t="s">
        <v>163</v>
      </c>
      <c r="F155" s="7">
        <v>39367</v>
      </c>
      <c r="G155" s="7">
        <f t="shared" si="12"/>
        <v>39367</v>
      </c>
      <c r="H155" s="115">
        <v>189.93</v>
      </c>
      <c r="I155" s="209">
        <f t="shared" si="9"/>
        <v>7008417</v>
      </c>
      <c r="J155" s="8">
        <v>0</v>
      </c>
      <c r="K155" s="8">
        <f t="shared" si="8"/>
        <v>7008417</v>
      </c>
      <c r="L155" s="90"/>
      <c r="N155" s="87"/>
      <c r="P155" s="87"/>
      <c r="Q155" s="87"/>
    </row>
    <row r="156" spans="1:17" s="9" customFormat="1" ht="21.75" customHeight="1" x14ac:dyDescent="0.25">
      <c r="A156" s="10">
        <f t="shared" si="10"/>
        <v>152</v>
      </c>
      <c r="B156" s="11" t="s">
        <v>164</v>
      </c>
      <c r="C156" s="12">
        <v>1406110640</v>
      </c>
      <c r="D156" s="354" t="str">
        <f>VLOOKUP(C156,'[24]List chuẩn'!$C$2:$D$514,2,0)</f>
        <v>Nguyễn Thanh Bình</v>
      </c>
      <c r="E156" s="11" t="s">
        <v>164</v>
      </c>
      <c r="F156" s="7">
        <v>39444</v>
      </c>
      <c r="G156" s="7">
        <f t="shared" si="12"/>
        <v>39444</v>
      </c>
      <c r="H156" s="115">
        <v>189.93</v>
      </c>
      <c r="I156" s="209">
        <f t="shared" si="9"/>
        <v>7008417</v>
      </c>
      <c r="J156" s="8">
        <v>0</v>
      </c>
      <c r="K156" s="8">
        <f t="shared" si="8"/>
        <v>7008417</v>
      </c>
      <c r="L156" s="90"/>
      <c r="N156" s="87"/>
      <c r="P156" s="87"/>
      <c r="Q156" s="87"/>
    </row>
    <row r="157" spans="1:17" s="9" customFormat="1" ht="21.75" customHeight="1" x14ac:dyDescent="0.25">
      <c r="A157" s="10">
        <f t="shared" si="10"/>
        <v>153</v>
      </c>
      <c r="B157" s="11" t="s">
        <v>165</v>
      </c>
      <c r="C157" s="12">
        <v>1406110641</v>
      </c>
      <c r="D157" s="354" t="str">
        <f>VLOOKUP(C157,'[24]List chuẩn'!$C$2:$D$514,2,0)</f>
        <v>Nguyễn Ngọc Toàn</v>
      </c>
      <c r="E157" s="11" t="s">
        <v>165</v>
      </c>
      <c r="F157" s="7">
        <v>39295</v>
      </c>
      <c r="G157" s="7">
        <f t="shared" si="12"/>
        <v>39295</v>
      </c>
      <c r="H157" s="115">
        <v>189.93</v>
      </c>
      <c r="I157" s="209">
        <f t="shared" si="9"/>
        <v>7008417</v>
      </c>
      <c r="J157" s="8">
        <v>0</v>
      </c>
      <c r="K157" s="8">
        <f t="shared" si="8"/>
        <v>7008417</v>
      </c>
      <c r="L157" s="90"/>
      <c r="N157" s="87"/>
      <c r="P157" s="87"/>
      <c r="Q157" s="87"/>
    </row>
    <row r="158" spans="1:17" s="9" customFormat="1" ht="21.75" customHeight="1" x14ac:dyDescent="0.25">
      <c r="A158" s="10">
        <f t="shared" si="10"/>
        <v>154</v>
      </c>
      <c r="B158" s="11" t="s">
        <v>166</v>
      </c>
      <c r="C158" s="12">
        <v>1406111684</v>
      </c>
      <c r="D158" s="354" t="str">
        <f>VLOOKUP(C158,'[24]List chuẩn'!$C$2:$D$514,2,0)</f>
        <v>Đinh Văn Mạnh</v>
      </c>
      <c r="E158" s="11" t="s">
        <v>166</v>
      </c>
      <c r="F158" s="7">
        <v>39331</v>
      </c>
      <c r="G158" s="7">
        <f t="shared" si="12"/>
        <v>39331</v>
      </c>
      <c r="H158" s="115">
        <v>189.93</v>
      </c>
      <c r="I158" s="209">
        <f t="shared" si="9"/>
        <v>7008417</v>
      </c>
      <c r="J158" s="8">
        <v>0</v>
      </c>
      <c r="K158" s="8">
        <f t="shared" si="8"/>
        <v>7008417</v>
      </c>
      <c r="L158" s="90"/>
      <c r="N158" s="87"/>
      <c r="P158" s="87"/>
      <c r="Q158" s="87"/>
    </row>
    <row r="159" spans="1:17" s="9" customFormat="1" ht="21.75" customHeight="1" x14ac:dyDescent="0.25">
      <c r="A159" s="10">
        <f t="shared" si="10"/>
        <v>155</v>
      </c>
      <c r="B159" s="11" t="s">
        <v>167</v>
      </c>
      <c r="C159" s="12">
        <v>1406110643</v>
      </c>
      <c r="D159" s="354" t="str">
        <f>VLOOKUP(C159,'[24]List chuẩn'!$C$2:$D$514,2,0)</f>
        <v>Nguyễn Đắc Dậu</v>
      </c>
      <c r="E159" s="11" t="s">
        <v>167</v>
      </c>
      <c r="F159" s="7">
        <v>39466</v>
      </c>
      <c r="G159" s="7">
        <f t="shared" si="12"/>
        <v>39466</v>
      </c>
      <c r="H159" s="115">
        <v>189.93</v>
      </c>
      <c r="I159" s="209">
        <f t="shared" si="9"/>
        <v>7008417</v>
      </c>
      <c r="J159" s="8">
        <v>0</v>
      </c>
      <c r="K159" s="8">
        <f t="shared" si="8"/>
        <v>7008417</v>
      </c>
      <c r="L159" s="90"/>
      <c r="N159" s="87"/>
      <c r="P159" s="87"/>
      <c r="Q159" s="87"/>
    </row>
    <row r="160" spans="1:17" s="9" customFormat="1" ht="21.75" customHeight="1" x14ac:dyDescent="0.25">
      <c r="A160" s="10">
        <f t="shared" si="10"/>
        <v>156</v>
      </c>
      <c r="B160" s="11" t="s">
        <v>168</v>
      </c>
      <c r="C160" s="12">
        <v>1406111685</v>
      </c>
      <c r="D160" s="354" t="str">
        <f>VLOOKUP(C160,'[24]List chuẩn'!$C$2:$D$514,2,0)</f>
        <v>Đới Thị Thúy Hằng</v>
      </c>
      <c r="E160" s="11" t="s">
        <v>168</v>
      </c>
      <c r="F160" s="7">
        <v>39504</v>
      </c>
      <c r="G160" s="7">
        <f t="shared" si="12"/>
        <v>39504</v>
      </c>
      <c r="H160" s="115">
        <v>189.93</v>
      </c>
      <c r="I160" s="209">
        <f t="shared" si="9"/>
        <v>7008417</v>
      </c>
      <c r="J160" s="8">
        <v>0</v>
      </c>
      <c r="K160" s="8">
        <f t="shared" si="8"/>
        <v>7008417</v>
      </c>
      <c r="L160" s="90"/>
      <c r="N160" s="87"/>
      <c r="P160" s="87"/>
      <c r="Q160" s="87"/>
    </row>
    <row r="161" spans="1:17" s="9" customFormat="1" ht="21.75" customHeight="1" x14ac:dyDescent="0.25">
      <c r="A161" s="10">
        <f t="shared" si="10"/>
        <v>157</v>
      </c>
      <c r="B161" s="11" t="s">
        <v>169</v>
      </c>
      <c r="C161" s="12">
        <v>1406110645</v>
      </c>
      <c r="D161" s="354" t="str">
        <f>VLOOKUP(C161,'[24]List chuẩn'!$C$2:$D$514,2,0)</f>
        <v>Nguyễn Thuý Anh</v>
      </c>
      <c r="E161" s="11" t="s">
        <v>169</v>
      </c>
      <c r="F161" s="7">
        <v>39535</v>
      </c>
      <c r="G161" s="7">
        <f t="shared" si="12"/>
        <v>39535</v>
      </c>
      <c r="H161" s="115">
        <v>189.93</v>
      </c>
      <c r="I161" s="209">
        <f t="shared" si="9"/>
        <v>7008417</v>
      </c>
      <c r="J161" s="8">
        <v>0</v>
      </c>
      <c r="K161" s="8">
        <f t="shared" si="8"/>
        <v>7008417</v>
      </c>
      <c r="L161" s="90"/>
      <c r="N161" s="87"/>
      <c r="P161" s="87"/>
      <c r="Q161" s="87"/>
    </row>
    <row r="162" spans="1:17" s="9" customFormat="1" ht="21.75" customHeight="1" x14ac:dyDescent="0.25">
      <c r="A162" s="10">
        <f t="shared" si="10"/>
        <v>158</v>
      </c>
      <c r="B162" s="11" t="s">
        <v>170</v>
      </c>
      <c r="C162" s="12">
        <v>1406110646</v>
      </c>
      <c r="D162" s="354" t="str">
        <f>VLOOKUP(C162,'[24]List chuẩn'!$C$2:$D$514,2,0)</f>
        <v>Trần Anh Hiền</v>
      </c>
      <c r="E162" s="11" t="s">
        <v>170</v>
      </c>
      <c r="F162" s="7">
        <v>39429</v>
      </c>
      <c r="G162" s="7">
        <f t="shared" si="12"/>
        <v>39429</v>
      </c>
      <c r="H162" s="115">
        <v>189.93</v>
      </c>
      <c r="I162" s="209">
        <f t="shared" si="9"/>
        <v>7008417</v>
      </c>
      <c r="J162" s="8">
        <v>0</v>
      </c>
      <c r="K162" s="8">
        <f t="shared" si="8"/>
        <v>7008417</v>
      </c>
      <c r="L162" s="90"/>
      <c r="N162" s="87"/>
      <c r="P162" s="87"/>
      <c r="Q162" s="87"/>
    </row>
    <row r="163" spans="1:17" s="9" customFormat="1" ht="21.75" customHeight="1" x14ac:dyDescent="0.25">
      <c r="A163" s="10">
        <f t="shared" si="10"/>
        <v>159</v>
      </c>
      <c r="B163" s="11" t="s">
        <v>171</v>
      </c>
      <c r="C163" s="12">
        <v>1406111686</v>
      </c>
      <c r="D163" s="354" t="str">
        <f>VLOOKUP(C163,'[24]List chuẩn'!$C$2:$D$514,2,0)</f>
        <v>Đỗ Thị Thu Phương</v>
      </c>
      <c r="E163" s="11" t="s">
        <v>171</v>
      </c>
      <c r="F163" s="7">
        <v>39240</v>
      </c>
      <c r="G163" s="7">
        <v>39264</v>
      </c>
      <c r="H163" s="115">
        <v>189.93</v>
      </c>
      <c r="I163" s="209">
        <f t="shared" si="9"/>
        <v>7008417</v>
      </c>
      <c r="J163" s="8">
        <v>0</v>
      </c>
      <c r="K163" s="8">
        <f t="shared" si="8"/>
        <v>7008417</v>
      </c>
      <c r="L163" s="90"/>
      <c r="N163" s="87"/>
      <c r="P163" s="87"/>
      <c r="Q163" s="87"/>
    </row>
    <row r="164" spans="1:17" s="9" customFormat="1" ht="21.75" customHeight="1" x14ac:dyDescent="0.25">
      <c r="A164" s="10">
        <f t="shared" si="10"/>
        <v>160</v>
      </c>
      <c r="B164" s="11" t="s">
        <v>172</v>
      </c>
      <c r="C164" s="12">
        <v>1406110648</v>
      </c>
      <c r="D164" s="354" t="str">
        <f>VLOOKUP(C164,'[24]List chuẩn'!$C$2:$D$514,2,0)</f>
        <v>Trần Thị Xuân Hòa</v>
      </c>
      <c r="E164" s="11" t="s">
        <v>172</v>
      </c>
      <c r="F164" s="7">
        <v>39341</v>
      </c>
      <c r="G164" s="7">
        <f t="shared" ref="G164:G174" si="13">+F164</f>
        <v>39341</v>
      </c>
      <c r="H164" s="115">
        <v>189.93</v>
      </c>
      <c r="I164" s="209">
        <f t="shared" si="9"/>
        <v>7008417</v>
      </c>
      <c r="J164" s="8">
        <v>0</v>
      </c>
      <c r="K164" s="8">
        <f t="shared" si="8"/>
        <v>7008417</v>
      </c>
      <c r="L164" s="90"/>
      <c r="N164" s="87"/>
      <c r="P164" s="87"/>
      <c r="Q164" s="87"/>
    </row>
    <row r="165" spans="1:17" s="9" customFormat="1" ht="21.75" customHeight="1" x14ac:dyDescent="0.25">
      <c r="A165" s="10">
        <f t="shared" si="10"/>
        <v>161</v>
      </c>
      <c r="B165" s="4" t="s">
        <v>6</v>
      </c>
      <c r="C165" s="5">
        <v>1406110649</v>
      </c>
      <c r="D165" s="354" t="str">
        <f>VLOOKUP(C165,'[24]List chuẩn'!$C$2:$D$514,2,0)</f>
        <v>Nguyễn Thị Kim Chi</v>
      </c>
      <c r="E165" s="4" t="s">
        <v>6</v>
      </c>
      <c r="F165" s="6">
        <v>39401</v>
      </c>
      <c r="G165" s="7">
        <f t="shared" si="13"/>
        <v>39401</v>
      </c>
      <c r="H165" s="114">
        <v>180.02</v>
      </c>
      <c r="I165" s="209">
        <f t="shared" si="9"/>
        <v>6642738</v>
      </c>
      <c r="J165" s="8">
        <v>0</v>
      </c>
      <c r="K165" s="8">
        <f t="shared" ref="K165:K170" si="14">I165+J165</f>
        <v>6642738</v>
      </c>
      <c r="L165" s="89"/>
      <c r="M165" s="87"/>
      <c r="N165" s="87"/>
      <c r="P165" s="87"/>
      <c r="Q165" s="87"/>
    </row>
    <row r="166" spans="1:17" s="9" customFormat="1" ht="21.75" customHeight="1" x14ac:dyDescent="0.25">
      <c r="A166" s="10">
        <f t="shared" si="10"/>
        <v>162</v>
      </c>
      <c r="B166" s="11" t="s">
        <v>7</v>
      </c>
      <c r="C166" s="5">
        <v>1406110650</v>
      </c>
      <c r="D166" s="354" t="str">
        <f>VLOOKUP(C166,'[24]List chuẩn'!$C$2:$D$514,2,0)</f>
        <v>Ngô Minh Giang</v>
      </c>
      <c r="E166" s="11" t="s">
        <v>7</v>
      </c>
      <c r="F166" s="7">
        <v>39365</v>
      </c>
      <c r="G166" s="7">
        <f t="shared" si="13"/>
        <v>39365</v>
      </c>
      <c r="H166" s="115">
        <v>181.49</v>
      </c>
      <c r="I166" s="209">
        <f t="shared" si="9"/>
        <v>6696981</v>
      </c>
      <c r="J166" s="8">
        <v>0</v>
      </c>
      <c r="K166" s="8">
        <f t="shared" si="14"/>
        <v>6696981</v>
      </c>
      <c r="L166" s="90"/>
      <c r="N166" s="87"/>
      <c r="P166" s="87"/>
      <c r="Q166" s="87"/>
    </row>
    <row r="167" spans="1:17" s="9" customFormat="1" ht="21.75" customHeight="1" x14ac:dyDescent="0.25">
      <c r="A167" s="10">
        <f t="shared" si="10"/>
        <v>163</v>
      </c>
      <c r="B167" s="11" t="s">
        <v>8</v>
      </c>
      <c r="C167" s="5">
        <v>1406110651</v>
      </c>
      <c r="D167" s="354" t="str">
        <f>VLOOKUP(C167,'[24]List chuẩn'!$C$2:$D$514,2,0)</f>
        <v>Phùng Xuân Hà</v>
      </c>
      <c r="E167" s="11" t="s">
        <v>8</v>
      </c>
      <c r="F167" s="7">
        <v>39438</v>
      </c>
      <c r="G167" s="7">
        <f t="shared" si="13"/>
        <v>39438</v>
      </c>
      <c r="H167" s="115">
        <v>181.49</v>
      </c>
      <c r="I167" s="209">
        <f t="shared" si="9"/>
        <v>6696981</v>
      </c>
      <c r="J167" s="8">
        <v>0</v>
      </c>
      <c r="K167" s="8">
        <f t="shared" si="14"/>
        <v>6696981</v>
      </c>
      <c r="L167" s="90"/>
      <c r="N167" s="87"/>
      <c r="P167" s="87"/>
      <c r="Q167" s="87"/>
    </row>
    <row r="168" spans="1:17" s="9" customFormat="1" ht="21.75" customHeight="1" x14ac:dyDescent="0.25">
      <c r="A168" s="10">
        <f t="shared" si="10"/>
        <v>164</v>
      </c>
      <c r="B168" s="11" t="s">
        <v>9</v>
      </c>
      <c r="C168" s="12">
        <v>1406111656</v>
      </c>
      <c r="D168" s="354" t="str">
        <f>VLOOKUP(C168,'[24]List chuẩn'!$C$2:$D$514,2,0)</f>
        <v>Phạm Việt Tuấn</v>
      </c>
      <c r="E168" s="11" t="s">
        <v>9</v>
      </c>
      <c r="F168" s="7">
        <v>39456</v>
      </c>
      <c r="G168" s="7">
        <f t="shared" si="13"/>
        <v>39456</v>
      </c>
      <c r="H168" s="115">
        <v>181.49</v>
      </c>
      <c r="I168" s="209">
        <f t="shared" si="9"/>
        <v>6696981</v>
      </c>
      <c r="J168" s="8">
        <v>0</v>
      </c>
      <c r="K168" s="8">
        <f t="shared" si="14"/>
        <v>6696981</v>
      </c>
      <c r="L168" s="90"/>
      <c r="N168" s="87"/>
      <c r="P168" s="87"/>
      <c r="Q168" s="87"/>
    </row>
    <row r="169" spans="1:17" s="9" customFormat="1" ht="21.75" customHeight="1" x14ac:dyDescent="0.25">
      <c r="A169" s="10">
        <f t="shared" si="10"/>
        <v>165</v>
      </c>
      <c r="B169" s="11" t="s">
        <v>10</v>
      </c>
      <c r="C169" s="5">
        <v>1406110653</v>
      </c>
      <c r="D169" s="354" t="str">
        <f>VLOOKUP(C169,'[24]List chuẩn'!$C$2:$D$514,2,0)</f>
        <v>Hoàng Nam Tiến</v>
      </c>
      <c r="E169" s="11" t="s">
        <v>10</v>
      </c>
      <c r="F169" s="7">
        <v>39404</v>
      </c>
      <c r="G169" s="7">
        <f t="shared" si="13"/>
        <v>39404</v>
      </c>
      <c r="H169" s="115">
        <v>181.49</v>
      </c>
      <c r="I169" s="209">
        <f t="shared" si="9"/>
        <v>6696981</v>
      </c>
      <c r="J169" s="8">
        <v>0</v>
      </c>
      <c r="K169" s="8">
        <f t="shared" si="14"/>
        <v>6696981</v>
      </c>
      <c r="L169" s="90"/>
      <c r="N169" s="87"/>
      <c r="P169" s="87"/>
      <c r="Q169" s="87"/>
    </row>
    <row r="170" spans="1:17" s="9" customFormat="1" ht="21.75" customHeight="1" x14ac:dyDescent="0.25">
      <c r="A170" s="10">
        <f t="shared" si="10"/>
        <v>166</v>
      </c>
      <c r="B170" s="11" t="s">
        <v>11</v>
      </c>
      <c r="C170" s="5">
        <v>1406111657</v>
      </c>
      <c r="D170" s="354" t="str">
        <f>VLOOKUP(C170,'[24]List chuẩn'!$C$2:$D$514,2,0)</f>
        <v>Trần Vĩnh Thành</v>
      </c>
      <c r="E170" s="11" t="s">
        <v>11</v>
      </c>
      <c r="F170" s="7">
        <v>39384</v>
      </c>
      <c r="G170" s="7">
        <f t="shared" si="13"/>
        <v>39384</v>
      </c>
      <c r="H170" s="115">
        <v>180.02</v>
      </c>
      <c r="I170" s="209">
        <f t="shared" si="9"/>
        <v>6642738</v>
      </c>
      <c r="J170" s="8">
        <v>0</v>
      </c>
      <c r="K170" s="8">
        <f t="shared" si="14"/>
        <v>6642738</v>
      </c>
      <c r="L170" s="90"/>
      <c r="N170" s="87"/>
      <c r="P170" s="87"/>
      <c r="Q170" s="87"/>
    </row>
    <row r="171" spans="1:17" s="9" customFormat="1" ht="21.75" customHeight="1" x14ac:dyDescent="0.25">
      <c r="A171" s="10">
        <f t="shared" si="10"/>
        <v>167</v>
      </c>
      <c r="B171" s="11" t="s">
        <v>177</v>
      </c>
      <c r="C171" s="12">
        <v>1406110655</v>
      </c>
      <c r="D171" s="354" t="str">
        <f>VLOOKUP(C171,'[24]List chuẩn'!$C$2:$D$514,2,0)</f>
        <v>Phạm Minh Hà</v>
      </c>
      <c r="E171" s="11" t="s">
        <v>177</v>
      </c>
      <c r="F171" s="7">
        <v>39376</v>
      </c>
      <c r="G171" s="7">
        <f t="shared" si="13"/>
        <v>39376</v>
      </c>
      <c r="H171" s="115">
        <v>189.93</v>
      </c>
      <c r="I171" s="209">
        <f t="shared" si="9"/>
        <v>7008417</v>
      </c>
      <c r="J171" s="8">
        <v>0</v>
      </c>
      <c r="K171" s="8">
        <f t="shared" si="8"/>
        <v>7008417</v>
      </c>
      <c r="L171" s="90"/>
      <c r="N171" s="87"/>
      <c r="P171" s="87"/>
      <c r="Q171" s="87"/>
    </row>
    <row r="172" spans="1:17" s="9" customFormat="1" ht="21.75" customHeight="1" x14ac:dyDescent="0.25">
      <c r="A172" s="10">
        <f t="shared" si="10"/>
        <v>168</v>
      </c>
      <c r="B172" s="11" t="s">
        <v>178</v>
      </c>
      <c r="C172" s="12">
        <v>1406111687</v>
      </c>
      <c r="D172" s="354" t="str">
        <f>VLOOKUP(C172,'[24]List chuẩn'!$C$2:$D$514,2,0)</f>
        <v>Vũ Thị Dung</v>
      </c>
      <c r="E172" s="11" t="s">
        <v>178</v>
      </c>
      <c r="F172" s="7">
        <v>39444</v>
      </c>
      <c r="G172" s="7">
        <f t="shared" si="13"/>
        <v>39444</v>
      </c>
      <c r="H172" s="115">
        <v>189.93</v>
      </c>
      <c r="I172" s="209">
        <f t="shared" si="9"/>
        <v>7008417</v>
      </c>
      <c r="J172" s="8">
        <v>0</v>
      </c>
      <c r="K172" s="8">
        <f t="shared" si="8"/>
        <v>7008417</v>
      </c>
      <c r="L172" s="90"/>
      <c r="N172" s="87"/>
      <c r="P172" s="87"/>
      <c r="Q172" s="87"/>
    </row>
    <row r="173" spans="1:17" s="9" customFormat="1" ht="21.75" customHeight="1" x14ac:dyDescent="0.25">
      <c r="A173" s="10">
        <f t="shared" si="10"/>
        <v>169</v>
      </c>
      <c r="B173" s="11" t="s">
        <v>179</v>
      </c>
      <c r="C173" s="12">
        <v>1406111299</v>
      </c>
      <c r="D173" s="354" t="str">
        <f>VLOOKUP(C173,'[24]List chuẩn'!$C$2:$D$514,2,0)</f>
        <v>Nguyễn Thị Diễm Hương/ Hoàng Hải</v>
      </c>
      <c r="E173" s="11" t="s">
        <v>179</v>
      </c>
      <c r="F173" s="7">
        <v>39529</v>
      </c>
      <c r="G173" s="7">
        <f t="shared" si="13"/>
        <v>39529</v>
      </c>
      <c r="H173" s="115">
        <v>189.93</v>
      </c>
      <c r="I173" s="209">
        <f t="shared" si="9"/>
        <v>7008417</v>
      </c>
      <c r="J173" s="8">
        <v>0</v>
      </c>
      <c r="K173" s="8">
        <f t="shared" si="8"/>
        <v>7008417</v>
      </c>
      <c r="L173" s="90"/>
      <c r="N173" s="87"/>
      <c r="P173" s="87"/>
      <c r="Q173" s="87"/>
    </row>
    <row r="174" spans="1:17" s="9" customFormat="1" ht="21.75" customHeight="1" x14ac:dyDescent="0.25">
      <c r="A174" s="10">
        <f t="shared" si="10"/>
        <v>170</v>
      </c>
      <c r="B174" s="11" t="s">
        <v>180</v>
      </c>
      <c r="C174" s="12">
        <v>1406110658</v>
      </c>
      <c r="D174" s="354" t="str">
        <f>VLOOKUP(C174,'[24]List chuẩn'!$C$2:$D$514,2,0)</f>
        <v>Nguyễn Vũ Long</v>
      </c>
      <c r="E174" s="11" t="s">
        <v>180</v>
      </c>
      <c r="F174" s="7">
        <v>39297</v>
      </c>
      <c r="G174" s="7">
        <f t="shared" si="13"/>
        <v>39297</v>
      </c>
      <c r="H174" s="115">
        <v>189.93</v>
      </c>
      <c r="I174" s="209">
        <f t="shared" si="9"/>
        <v>7008417</v>
      </c>
      <c r="J174" s="8">
        <v>7008417</v>
      </c>
      <c r="K174" s="8">
        <f t="shared" si="8"/>
        <v>14016834</v>
      </c>
      <c r="L174" s="108"/>
      <c r="M174" s="109"/>
      <c r="N174" s="87"/>
      <c r="P174" s="87"/>
      <c r="Q174" s="87"/>
    </row>
    <row r="175" spans="1:17" s="9" customFormat="1" ht="21.75" customHeight="1" x14ac:dyDescent="0.25">
      <c r="A175" s="10">
        <f t="shared" si="10"/>
        <v>171</v>
      </c>
      <c r="B175" s="11" t="s">
        <v>181</v>
      </c>
      <c r="C175" s="12">
        <v>1406110659</v>
      </c>
      <c r="D175" s="354" t="str">
        <f>VLOOKUP(C175,'[24]List chuẩn'!$C$2:$D$514,2,0)</f>
        <v>Nguyễn Ngọc Lượng</v>
      </c>
      <c r="E175" s="11" t="s">
        <v>181</v>
      </c>
      <c r="F175" s="7">
        <v>39174</v>
      </c>
      <c r="G175" s="7">
        <v>39264</v>
      </c>
      <c r="H175" s="115">
        <v>100.62</v>
      </c>
      <c r="I175" s="209">
        <f t="shared" si="9"/>
        <v>3712878</v>
      </c>
      <c r="J175" s="8">
        <v>0</v>
      </c>
      <c r="K175" s="8">
        <f t="shared" si="8"/>
        <v>3712878</v>
      </c>
      <c r="L175" s="90"/>
      <c r="N175" s="87"/>
      <c r="P175" s="87"/>
      <c r="Q175" s="87"/>
    </row>
    <row r="176" spans="1:17" s="9" customFormat="1" ht="21.75" customHeight="1" x14ac:dyDescent="0.25">
      <c r="A176" s="10">
        <f t="shared" si="10"/>
        <v>172</v>
      </c>
      <c r="B176" s="11" t="s">
        <v>182</v>
      </c>
      <c r="C176" s="12">
        <v>1406110660</v>
      </c>
      <c r="D176" s="354" t="str">
        <f>VLOOKUP(C176,'[24]List chuẩn'!$C$2:$D$514,2,0)</f>
        <v>Trần Thị Thu Hương</v>
      </c>
      <c r="E176" s="11" t="s">
        <v>182</v>
      </c>
      <c r="F176" s="7">
        <v>39069</v>
      </c>
      <c r="G176" s="7">
        <f>+F176</f>
        <v>39069</v>
      </c>
      <c r="H176" s="115">
        <v>100.62</v>
      </c>
      <c r="I176" s="209">
        <f t="shared" si="9"/>
        <v>3712878</v>
      </c>
      <c r="J176" s="8">
        <v>3712878</v>
      </c>
      <c r="K176" s="8">
        <f t="shared" si="8"/>
        <v>7425756</v>
      </c>
      <c r="L176" s="90"/>
      <c r="N176" s="87"/>
      <c r="P176" s="87"/>
      <c r="Q176" s="87"/>
    </row>
    <row r="177" spans="1:17" s="9" customFormat="1" ht="21.75" customHeight="1" x14ac:dyDescent="0.25">
      <c r="A177" s="10">
        <f t="shared" si="10"/>
        <v>173</v>
      </c>
      <c r="B177" s="11" t="s">
        <v>183</v>
      </c>
      <c r="C177" s="12">
        <v>1406111688</v>
      </c>
      <c r="D177" s="354" t="str">
        <f>VLOOKUP(C177,'[24]List chuẩn'!$C$2:$D$514,2,0)</f>
        <v>Nguyễn Thị Nhung Tuyết</v>
      </c>
      <c r="E177" s="11" t="s">
        <v>183</v>
      </c>
      <c r="F177" s="7">
        <v>40158</v>
      </c>
      <c r="G177" s="7">
        <f>+F177</f>
        <v>40158</v>
      </c>
      <c r="H177" s="115">
        <v>242.82</v>
      </c>
      <c r="I177" s="209">
        <f t="shared" si="9"/>
        <v>8960058</v>
      </c>
      <c r="J177" s="8">
        <v>0</v>
      </c>
      <c r="K177" s="8">
        <f t="shared" si="8"/>
        <v>8960058</v>
      </c>
      <c r="L177" s="90"/>
      <c r="N177" s="87"/>
      <c r="P177" s="87"/>
      <c r="Q177" s="87"/>
    </row>
    <row r="178" spans="1:17" s="9" customFormat="1" ht="21.75" customHeight="1" x14ac:dyDescent="0.25">
      <c r="A178" s="10">
        <f t="shared" si="10"/>
        <v>174</v>
      </c>
      <c r="B178" s="11" t="s">
        <v>184</v>
      </c>
      <c r="C178" s="12">
        <v>1406110661</v>
      </c>
      <c r="D178" s="354" t="str">
        <f>VLOOKUP(C178,'[24]List chuẩn'!$C$2:$D$514,2,0)</f>
        <v>Đặng Văn Dũng</v>
      </c>
      <c r="E178" s="11" t="s">
        <v>184</v>
      </c>
      <c r="F178" s="7">
        <v>39154</v>
      </c>
      <c r="G178" s="7">
        <v>39264</v>
      </c>
      <c r="H178" s="115">
        <v>100.62</v>
      </c>
      <c r="I178" s="209">
        <f t="shared" si="9"/>
        <v>3712878</v>
      </c>
      <c r="J178" s="8">
        <v>0</v>
      </c>
      <c r="K178" s="8">
        <f t="shared" si="8"/>
        <v>3712878</v>
      </c>
      <c r="L178" s="90"/>
      <c r="N178" s="87"/>
      <c r="P178" s="87"/>
      <c r="Q178" s="87"/>
    </row>
    <row r="179" spans="1:17" s="9" customFormat="1" ht="21.75" customHeight="1" x14ac:dyDescent="0.25">
      <c r="A179" s="10">
        <f t="shared" si="10"/>
        <v>175</v>
      </c>
      <c r="B179" s="11" t="s">
        <v>185</v>
      </c>
      <c r="C179" s="12">
        <v>1406110662</v>
      </c>
      <c r="D179" s="354" t="str">
        <f>VLOOKUP(C179,'[24]List chuẩn'!$C$2:$D$514,2,0)</f>
        <v>Trần Phan Hữu</v>
      </c>
      <c r="E179" s="11" t="s">
        <v>185</v>
      </c>
      <c r="F179" s="7">
        <v>39125</v>
      </c>
      <c r="G179" s="7">
        <v>39264</v>
      </c>
      <c r="H179" s="115">
        <v>100.62</v>
      </c>
      <c r="I179" s="209">
        <f t="shared" si="9"/>
        <v>3712878</v>
      </c>
      <c r="J179" s="8">
        <v>0</v>
      </c>
      <c r="K179" s="8">
        <f t="shared" si="8"/>
        <v>3712878</v>
      </c>
      <c r="L179" s="90"/>
      <c r="N179" s="87"/>
      <c r="P179" s="87"/>
      <c r="Q179" s="87"/>
    </row>
    <row r="180" spans="1:17" s="9" customFormat="1" ht="21.75" customHeight="1" x14ac:dyDescent="0.25">
      <c r="A180" s="10">
        <f t="shared" si="10"/>
        <v>176</v>
      </c>
      <c r="B180" s="11" t="s">
        <v>186</v>
      </c>
      <c r="C180" s="12">
        <v>1406111689</v>
      </c>
      <c r="D180" s="354" t="str">
        <f>VLOOKUP(C180,'[24]List chuẩn'!$C$2:$D$514,2,0)</f>
        <v>Lê Thị Quỳnh Trang</v>
      </c>
      <c r="E180" s="11" t="s">
        <v>186</v>
      </c>
      <c r="F180" s="7">
        <v>39469</v>
      </c>
      <c r="G180" s="7">
        <f>+F180</f>
        <v>39469</v>
      </c>
      <c r="H180" s="115">
        <v>100.62</v>
      </c>
      <c r="I180" s="209">
        <f t="shared" si="9"/>
        <v>3712878</v>
      </c>
      <c r="J180" s="8">
        <v>0</v>
      </c>
      <c r="K180" s="8">
        <f t="shared" si="8"/>
        <v>3712878</v>
      </c>
      <c r="L180" s="90"/>
      <c r="N180" s="87"/>
      <c r="P180" s="87"/>
      <c r="Q180" s="87"/>
    </row>
    <row r="181" spans="1:17" s="9" customFormat="1" ht="21.75" customHeight="1" x14ac:dyDescent="0.25">
      <c r="A181" s="10">
        <f t="shared" si="10"/>
        <v>177</v>
      </c>
      <c r="B181" s="11" t="s">
        <v>187</v>
      </c>
      <c r="C181" s="12">
        <v>1406110664</v>
      </c>
      <c r="D181" s="354" t="str">
        <f>VLOOKUP(C181,'[24]List chuẩn'!$C$2:$D$514,2,0)</f>
        <v>Đặng Thị Liên</v>
      </c>
      <c r="E181" s="11" t="s">
        <v>187</v>
      </c>
      <c r="F181" s="7">
        <v>39139</v>
      </c>
      <c r="G181" s="7">
        <v>39264</v>
      </c>
      <c r="H181" s="115">
        <v>153.74</v>
      </c>
      <c r="I181" s="209">
        <f t="shared" si="9"/>
        <v>5673006</v>
      </c>
      <c r="J181" s="8">
        <v>0</v>
      </c>
      <c r="K181" s="8">
        <f t="shared" si="8"/>
        <v>5673006</v>
      </c>
      <c r="L181" s="90"/>
      <c r="N181" s="87"/>
      <c r="P181" s="87"/>
      <c r="Q181" s="87"/>
    </row>
    <row r="182" spans="1:17" s="9" customFormat="1" ht="21.75" customHeight="1" x14ac:dyDescent="0.25">
      <c r="A182" s="10">
        <f t="shared" si="10"/>
        <v>178</v>
      </c>
      <c r="B182" s="11" t="s">
        <v>188</v>
      </c>
      <c r="C182" s="12">
        <v>1406110665</v>
      </c>
      <c r="D182" s="354" t="str">
        <f>VLOOKUP(C182,'[24]List chuẩn'!$C$2:$D$514,2,0)</f>
        <v>Phan Đức Anh</v>
      </c>
      <c r="E182" s="11" t="s">
        <v>188</v>
      </c>
      <c r="F182" s="7">
        <v>39889</v>
      </c>
      <c r="G182" s="7">
        <f>+F182</f>
        <v>39889</v>
      </c>
      <c r="H182" s="115">
        <v>257.29000000000002</v>
      </c>
      <c r="I182" s="209">
        <f t="shared" si="9"/>
        <v>9494001</v>
      </c>
      <c r="J182" s="8">
        <v>-18988002</v>
      </c>
      <c r="K182" s="8">
        <f t="shared" si="8"/>
        <v>-9494001</v>
      </c>
      <c r="L182" s="89"/>
      <c r="N182" s="87"/>
      <c r="P182" s="87"/>
      <c r="Q182" s="87"/>
    </row>
    <row r="183" spans="1:17" s="9" customFormat="1" ht="21.75" customHeight="1" x14ac:dyDescent="0.25">
      <c r="A183" s="10">
        <f t="shared" si="10"/>
        <v>179</v>
      </c>
      <c r="B183" s="11" t="s">
        <v>189</v>
      </c>
      <c r="C183" s="12">
        <v>1406110666</v>
      </c>
      <c r="D183" s="354" t="str">
        <f>VLOOKUP(C183,'[24]List chuẩn'!$C$2:$D$514,2,0)</f>
        <v>Nguyễn Thị Diễm Hương</v>
      </c>
      <c r="E183" s="11" t="s">
        <v>189</v>
      </c>
      <c r="F183" s="7">
        <v>39234</v>
      </c>
      <c r="G183" s="7">
        <v>39264</v>
      </c>
      <c r="H183" s="115">
        <v>106.06</v>
      </c>
      <c r="I183" s="209">
        <f t="shared" si="9"/>
        <v>3913614</v>
      </c>
      <c r="J183" s="8">
        <v>0</v>
      </c>
      <c r="K183" s="8">
        <f t="shared" si="8"/>
        <v>3913614</v>
      </c>
      <c r="L183" s="90"/>
      <c r="N183" s="87"/>
      <c r="P183" s="87"/>
      <c r="Q183" s="87"/>
    </row>
    <row r="184" spans="1:17" s="9" customFormat="1" ht="21.75" customHeight="1" x14ac:dyDescent="0.25">
      <c r="A184" s="10">
        <f t="shared" si="10"/>
        <v>180</v>
      </c>
      <c r="B184" s="11" t="s">
        <v>190</v>
      </c>
      <c r="C184" s="12">
        <v>1406110667</v>
      </c>
      <c r="D184" s="354" t="str">
        <f>VLOOKUP(C184,'[24]List chuẩn'!$C$2:$D$514,2,0)</f>
        <v>Phan Công Hải</v>
      </c>
      <c r="E184" s="11" t="s">
        <v>190</v>
      </c>
      <c r="F184" s="7">
        <v>39098</v>
      </c>
      <c r="G184" s="7">
        <v>39264</v>
      </c>
      <c r="H184" s="115">
        <v>106.06</v>
      </c>
      <c r="I184" s="209">
        <f t="shared" si="9"/>
        <v>3913614</v>
      </c>
      <c r="J184" s="8">
        <v>0</v>
      </c>
      <c r="K184" s="8">
        <f t="shared" si="8"/>
        <v>3913614</v>
      </c>
      <c r="L184" s="90"/>
      <c r="N184" s="87"/>
      <c r="P184" s="87"/>
      <c r="Q184" s="87"/>
    </row>
    <row r="185" spans="1:17" s="9" customFormat="1" ht="21.75" customHeight="1" x14ac:dyDescent="0.25">
      <c r="A185" s="10">
        <f t="shared" si="10"/>
        <v>181</v>
      </c>
      <c r="B185" s="11" t="s">
        <v>191</v>
      </c>
      <c r="C185" s="12">
        <v>1406110668</v>
      </c>
      <c r="D185" s="354" t="str">
        <f>VLOOKUP(C185,'[24]List chuẩn'!$C$2:$D$514,2,0)</f>
        <v>Đặng Thị Huyền Anh</v>
      </c>
      <c r="E185" s="11" t="s">
        <v>191</v>
      </c>
      <c r="F185" s="7">
        <v>39472</v>
      </c>
      <c r="G185" s="7">
        <f t="shared" ref="G185:G190" si="15">+F185</f>
        <v>39472</v>
      </c>
      <c r="H185" s="115">
        <v>254.28</v>
      </c>
      <c r="I185" s="209">
        <f t="shared" si="9"/>
        <v>9382932</v>
      </c>
      <c r="J185" s="8">
        <v>0</v>
      </c>
      <c r="K185" s="8">
        <f t="shared" si="8"/>
        <v>9382932</v>
      </c>
      <c r="L185" s="90"/>
      <c r="N185" s="87"/>
      <c r="P185" s="87"/>
      <c r="Q185" s="87"/>
    </row>
    <row r="186" spans="1:17" s="9" customFormat="1" ht="21.75" customHeight="1" x14ac:dyDescent="0.25">
      <c r="A186" s="10">
        <f t="shared" si="10"/>
        <v>182</v>
      </c>
      <c r="B186" s="11" t="s">
        <v>192</v>
      </c>
      <c r="C186" s="12">
        <v>1406110669</v>
      </c>
      <c r="D186" s="354" t="str">
        <f>VLOOKUP(C186,'[24]List chuẩn'!$C$2:$D$514,2,0)</f>
        <v>Phạm Thu Trang</v>
      </c>
      <c r="E186" s="11" t="s">
        <v>192</v>
      </c>
      <c r="F186" s="7">
        <v>39454</v>
      </c>
      <c r="G186" s="7">
        <f t="shared" si="15"/>
        <v>39454</v>
      </c>
      <c r="H186" s="115">
        <v>153.74</v>
      </c>
      <c r="I186" s="209">
        <f t="shared" si="9"/>
        <v>5673006</v>
      </c>
      <c r="J186" s="8">
        <v>-11346012</v>
      </c>
      <c r="K186" s="8">
        <f t="shared" si="8"/>
        <v>-5673006</v>
      </c>
      <c r="L186" s="89"/>
      <c r="N186" s="87"/>
      <c r="P186" s="87"/>
      <c r="Q186" s="87"/>
    </row>
    <row r="187" spans="1:17" s="9" customFormat="1" ht="21.75" customHeight="1" x14ac:dyDescent="0.25">
      <c r="A187" s="10">
        <f t="shared" si="10"/>
        <v>183</v>
      </c>
      <c r="B187" s="11" t="s">
        <v>193</v>
      </c>
      <c r="C187" s="12">
        <v>1406111541</v>
      </c>
      <c r="D187" s="354" t="str">
        <f>VLOOKUP(C187,'[24]List chuẩn'!$C$2:$D$514,2,0)</f>
        <v>Hoàng Hưũ Hà</v>
      </c>
      <c r="E187" s="11" t="s">
        <v>193</v>
      </c>
      <c r="F187" s="7">
        <v>39892</v>
      </c>
      <c r="G187" s="7">
        <f t="shared" si="15"/>
        <v>39892</v>
      </c>
      <c r="H187" s="115">
        <v>280.42</v>
      </c>
      <c r="I187" s="209">
        <f t="shared" si="9"/>
        <v>10347498</v>
      </c>
      <c r="J187" s="8">
        <v>0</v>
      </c>
      <c r="K187" s="8">
        <f t="shared" si="8"/>
        <v>10347498</v>
      </c>
      <c r="L187" s="90"/>
      <c r="N187" s="87"/>
      <c r="P187" s="87"/>
      <c r="Q187" s="87"/>
    </row>
    <row r="188" spans="1:17" s="9" customFormat="1" ht="21.75" customHeight="1" x14ac:dyDescent="0.25">
      <c r="A188" s="10">
        <f t="shared" si="10"/>
        <v>184</v>
      </c>
      <c r="B188" s="11" t="s">
        <v>194</v>
      </c>
      <c r="C188" s="12">
        <v>1406110670</v>
      </c>
      <c r="D188" s="354" t="str">
        <f>VLOOKUP(C188,'[24]List chuẩn'!$C$2:$D$514,2,0)</f>
        <v>Nguyễn Vạn Thắng</v>
      </c>
      <c r="E188" s="11" t="s">
        <v>194</v>
      </c>
      <c r="F188" s="7">
        <v>39458</v>
      </c>
      <c r="G188" s="7">
        <f t="shared" si="15"/>
        <v>39458</v>
      </c>
      <c r="H188" s="115">
        <v>189.93</v>
      </c>
      <c r="I188" s="209">
        <f t="shared" si="9"/>
        <v>7008417</v>
      </c>
      <c r="J188" s="8">
        <v>0</v>
      </c>
      <c r="K188" s="8">
        <f t="shared" si="8"/>
        <v>7008417</v>
      </c>
      <c r="L188" s="90"/>
      <c r="N188" s="87"/>
      <c r="P188" s="87"/>
      <c r="Q188" s="87"/>
    </row>
    <row r="189" spans="1:17" s="9" customFormat="1" ht="21.75" customHeight="1" x14ac:dyDescent="0.25">
      <c r="A189" s="10">
        <f t="shared" si="10"/>
        <v>185</v>
      </c>
      <c r="B189" s="11" t="s">
        <v>195</v>
      </c>
      <c r="C189" s="12">
        <v>1406111250</v>
      </c>
      <c r="D189" s="354" t="str">
        <f>VLOOKUP(C189,'[24]List chuẩn'!$C$2:$D$514,2,0)</f>
        <v>Nguyễn Thị Thu Hà</v>
      </c>
      <c r="E189" s="11" t="s">
        <v>195</v>
      </c>
      <c r="F189" s="7">
        <v>39442</v>
      </c>
      <c r="G189" s="7">
        <f t="shared" si="15"/>
        <v>39442</v>
      </c>
      <c r="H189" s="115">
        <v>189.93</v>
      </c>
      <c r="I189" s="209">
        <f t="shared" si="9"/>
        <v>7008417</v>
      </c>
      <c r="J189" s="8">
        <v>0</v>
      </c>
      <c r="K189" s="8">
        <f t="shared" si="8"/>
        <v>7008417</v>
      </c>
      <c r="L189" s="90"/>
      <c r="N189" s="87"/>
      <c r="P189" s="87"/>
      <c r="Q189" s="87"/>
    </row>
    <row r="190" spans="1:17" s="9" customFormat="1" ht="21.75" customHeight="1" x14ac:dyDescent="0.25">
      <c r="A190" s="10">
        <f t="shared" si="10"/>
        <v>186</v>
      </c>
      <c r="B190" s="11" t="s">
        <v>196</v>
      </c>
      <c r="C190" s="12">
        <v>1406110672</v>
      </c>
      <c r="D190" s="354" t="str">
        <f>VLOOKUP(C190,'[24]List chuẩn'!$C$2:$D$514,2,0)</f>
        <v>Đào Thúy Hà</v>
      </c>
      <c r="E190" s="11" t="s">
        <v>196</v>
      </c>
      <c r="F190" s="7">
        <v>39429</v>
      </c>
      <c r="G190" s="7">
        <f t="shared" si="15"/>
        <v>39429</v>
      </c>
      <c r="H190" s="115">
        <v>189.93</v>
      </c>
      <c r="I190" s="209">
        <f t="shared" si="9"/>
        <v>7008417</v>
      </c>
      <c r="J190" s="8">
        <v>-14016834</v>
      </c>
      <c r="K190" s="8">
        <f t="shared" si="8"/>
        <v>-7008417</v>
      </c>
      <c r="L190" s="89"/>
      <c r="N190" s="87"/>
      <c r="P190" s="87"/>
      <c r="Q190" s="87"/>
    </row>
    <row r="191" spans="1:17" s="9" customFormat="1" ht="21.75" customHeight="1" x14ac:dyDescent="0.25">
      <c r="A191" s="10">
        <f t="shared" si="10"/>
        <v>187</v>
      </c>
      <c r="B191" s="11" t="s">
        <v>197</v>
      </c>
      <c r="C191" s="12">
        <v>1406110673</v>
      </c>
      <c r="D191" s="354" t="str">
        <f>VLOOKUP(C191,'[24]List chuẩn'!$C$2:$D$514,2,0)</f>
        <v>Nguyễn Thị Thu Hương</v>
      </c>
      <c r="E191" s="11" t="s">
        <v>197</v>
      </c>
      <c r="F191" s="7">
        <v>39232</v>
      </c>
      <c r="G191" s="7">
        <v>39264</v>
      </c>
      <c r="H191" s="115">
        <v>189.93</v>
      </c>
      <c r="I191" s="209">
        <f t="shared" si="9"/>
        <v>7008417</v>
      </c>
      <c r="J191" s="8">
        <v>-2336139</v>
      </c>
      <c r="K191" s="8">
        <f t="shared" si="8"/>
        <v>4672278</v>
      </c>
      <c r="L191" s="90"/>
      <c r="N191" s="87"/>
      <c r="P191" s="87"/>
      <c r="Q191" s="87"/>
    </row>
    <row r="192" spans="1:17" s="9" customFormat="1" ht="21.75" customHeight="1" x14ac:dyDescent="0.25">
      <c r="A192" s="10">
        <f t="shared" si="10"/>
        <v>188</v>
      </c>
      <c r="B192" s="11" t="s">
        <v>198</v>
      </c>
      <c r="C192" s="12">
        <v>1406110674</v>
      </c>
      <c r="D192" s="354" t="str">
        <f>VLOOKUP(C192,'[24]List chuẩn'!$C$2:$D$514,2,0)</f>
        <v>Trần Mai Lan</v>
      </c>
      <c r="E192" s="11" t="s">
        <v>198</v>
      </c>
      <c r="F192" s="7">
        <v>39340</v>
      </c>
      <c r="G192" s="7">
        <f>+F192</f>
        <v>39340</v>
      </c>
      <c r="H192" s="116">
        <v>100.62</v>
      </c>
      <c r="I192" s="209">
        <f t="shared" si="9"/>
        <v>3712878</v>
      </c>
      <c r="J192" s="8">
        <v>0</v>
      </c>
      <c r="K192" s="8">
        <f t="shared" si="8"/>
        <v>3712878</v>
      </c>
      <c r="L192" s="90"/>
      <c r="N192" s="87"/>
      <c r="P192" s="87"/>
      <c r="Q192" s="87"/>
    </row>
    <row r="193" spans="1:17" s="9" customFormat="1" ht="21.75" customHeight="1" x14ac:dyDescent="0.25">
      <c r="A193" s="10">
        <f t="shared" si="10"/>
        <v>189</v>
      </c>
      <c r="B193" s="11" t="s">
        <v>199</v>
      </c>
      <c r="C193" s="12">
        <v>1406110675</v>
      </c>
      <c r="D193" s="354" t="str">
        <f>VLOOKUP(C193,'[24]List chuẩn'!$C$2:$D$514,2,0)</f>
        <v>Nguyễn Quỳnh Chi</v>
      </c>
      <c r="E193" s="11" t="s">
        <v>199</v>
      </c>
      <c r="F193" s="7">
        <v>39164</v>
      </c>
      <c r="G193" s="7">
        <v>39264</v>
      </c>
      <c r="H193" s="115">
        <v>100.62</v>
      </c>
      <c r="I193" s="209">
        <f t="shared" si="9"/>
        <v>3712878</v>
      </c>
      <c r="J193" s="8">
        <v>0</v>
      </c>
      <c r="K193" s="8">
        <f t="shared" si="8"/>
        <v>3712878</v>
      </c>
      <c r="L193" s="89"/>
      <c r="N193" s="87"/>
      <c r="P193" s="87"/>
      <c r="Q193" s="87"/>
    </row>
    <row r="194" spans="1:17" s="9" customFormat="1" ht="21.75" customHeight="1" x14ac:dyDescent="0.25">
      <c r="A194" s="10">
        <f t="shared" si="10"/>
        <v>190</v>
      </c>
      <c r="B194" s="11" t="s">
        <v>200</v>
      </c>
      <c r="C194" s="12">
        <v>1406111642</v>
      </c>
      <c r="D194" s="354" t="str">
        <f>VLOOKUP(C194,'[24]List chuẩn'!$C$2:$D$514,2,0)</f>
        <v>Trần Anh Kiệt</v>
      </c>
      <c r="E194" s="11" t="s">
        <v>200</v>
      </c>
      <c r="F194" s="7">
        <v>40232</v>
      </c>
      <c r="G194" s="7">
        <f>+F194</f>
        <v>40232</v>
      </c>
      <c r="H194" s="115">
        <v>242.82</v>
      </c>
      <c r="I194" s="209">
        <f t="shared" si="9"/>
        <v>8960058</v>
      </c>
      <c r="J194" s="8">
        <v>0</v>
      </c>
      <c r="K194" s="8">
        <f t="shared" ref="K194:K257" si="16">I194+J194</f>
        <v>8960058</v>
      </c>
      <c r="L194" s="108"/>
      <c r="M194" s="109"/>
      <c r="N194" s="87"/>
      <c r="P194" s="87"/>
      <c r="Q194" s="87"/>
    </row>
    <row r="195" spans="1:17" s="9" customFormat="1" ht="21.75" customHeight="1" x14ac:dyDescent="0.25">
      <c r="A195" s="10">
        <f t="shared" si="10"/>
        <v>191</v>
      </c>
      <c r="B195" s="11" t="s">
        <v>201</v>
      </c>
      <c r="C195" s="12">
        <v>1406110676</v>
      </c>
      <c r="D195" s="354" t="str">
        <f>VLOOKUP(C195,'[24]List chuẩn'!$C$2:$D$514,2,0)</f>
        <v>Nguyễn Tiền Hải</v>
      </c>
      <c r="E195" s="11" t="s">
        <v>201</v>
      </c>
      <c r="F195" s="7">
        <v>39147</v>
      </c>
      <c r="G195" s="7">
        <v>39264</v>
      </c>
      <c r="H195" s="115">
        <v>100.62</v>
      </c>
      <c r="I195" s="209">
        <f t="shared" si="9"/>
        <v>3712878</v>
      </c>
      <c r="J195" s="8">
        <v>-3712878</v>
      </c>
      <c r="K195" s="8">
        <f t="shared" si="16"/>
        <v>0</v>
      </c>
      <c r="L195" s="90"/>
      <c r="N195" s="87"/>
      <c r="P195" s="87"/>
      <c r="Q195" s="87"/>
    </row>
    <row r="196" spans="1:17" s="9" customFormat="1" ht="21.75" customHeight="1" x14ac:dyDescent="0.25">
      <c r="A196" s="10">
        <f t="shared" si="10"/>
        <v>192</v>
      </c>
      <c r="B196" s="11" t="s">
        <v>202</v>
      </c>
      <c r="C196" s="12">
        <v>1406110677</v>
      </c>
      <c r="D196" s="354" t="str">
        <f>VLOOKUP(C196,'[24]List chuẩn'!$C$2:$D$514,2,0)</f>
        <v>Nguyễn Quốc Huy</v>
      </c>
      <c r="E196" s="11" t="s">
        <v>202</v>
      </c>
      <c r="F196" s="7">
        <v>39228</v>
      </c>
      <c r="G196" s="7">
        <v>39264</v>
      </c>
      <c r="H196" s="115">
        <v>100.62</v>
      </c>
      <c r="I196" s="209">
        <f t="shared" si="9"/>
        <v>3712878</v>
      </c>
      <c r="J196" s="8">
        <v>0</v>
      </c>
      <c r="K196" s="8">
        <f t="shared" si="16"/>
        <v>3712878</v>
      </c>
      <c r="L196" s="90"/>
      <c r="N196" s="87"/>
      <c r="P196" s="87"/>
      <c r="Q196" s="87"/>
    </row>
    <row r="197" spans="1:17" s="9" customFormat="1" ht="21.75" customHeight="1" x14ac:dyDescent="0.25">
      <c r="A197" s="10">
        <f t="shared" si="10"/>
        <v>193</v>
      </c>
      <c r="B197" s="11" t="s">
        <v>203</v>
      </c>
      <c r="C197" s="12">
        <v>1406110678</v>
      </c>
      <c r="D197" s="354" t="str">
        <f>VLOOKUP(C197,'[24]List chuẩn'!$C$2:$D$514,2,0)</f>
        <v>Nguyễn Thị Đoan Trang</v>
      </c>
      <c r="E197" s="11" t="s">
        <v>203</v>
      </c>
      <c r="F197" s="7">
        <v>39191</v>
      </c>
      <c r="G197" s="7">
        <v>39264</v>
      </c>
      <c r="H197" s="115">
        <v>100.62</v>
      </c>
      <c r="I197" s="209">
        <f t="shared" si="9"/>
        <v>3712878</v>
      </c>
      <c r="J197" s="8">
        <v>0</v>
      </c>
      <c r="K197" s="8">
        <f t="shared" si="16"/>
        <v>3712878</v>
      </c>
      <c r="L197" s="90"/>
      <c r="N197" s="87"/>
      <c r="P197" s="87"/>
      <c r="Q197" s="87"/>
    </row>
    <row r="198" spans="1:17" s="9" customFormat="1" ht="21.75" customHeight="1" x14ac:dyDescent="0.25">
      <c r="A198" s="10">
        <f t="shared" si="10"/>
        <v>194</v>
      </c>
      <c r="B198" s="11" t="s">
        <v>204</v>
      </c>
      <c r="C198" s="12">
        <v>1406111690</v>
      </c>
      <c r="D198" s="354" t="str">
        <f>VLOOKUP(C198,'[24]List chuẩn'!$C$2:$D$514,2,0)</f>
        <v>Nguyễn Công Nam</v>
      </c>
      <c r="E198" s="11" t="s">
        <v>204</v>
      </c>
      <c r="F198" s="7">
        <v>39109</v>
      </c>
      <c r="G198" s="7">
        <v>39264</v>
      </c>
      <c r="H198" s="115">
        <v>153.74</v>
      </c>
      <c r="I198" s="209">
        <f t="shared" ref="I198:I261" si="17">ROUND(H198*$H$1*3,0)</f>
        <v>5673006</v>
      </c>
      <c r="J198" s="8">
        <v>0</v>
      </c>
      <c r="K198" s="8">
        <f t="shared" si="16"/>
        <v>5673006</v>
      </c>
      <c r="L198" s="90"/>
      <c r="N198" s="87"/>
      <c r="P198" s="87"/>
      <c r="Q198" s="87"/>
    </row>
    <row r="199" spans="1:17" s="9" customFormat="1" ht="21.75" customHeight="1" x14ac:dyDescent="0.25">
      <c r="A199" s="10">
        <f t="shared" ref="A199:A262" si="18">A198+1</f>
        <v>195</v>
      </c>
      <c r="B199" s="11" t="s">
        <v>205</v>
      </c>
      <c r="C199" s="12">
        <v>1406111643</v>
      </c>
      <c r="D199" s="354" t="str">
        <f>VLOOKUP(C199,'[24]List chuẩn'!$C$2:$D$514,2,0)</f>
        <v>Nguyễn Phương Lân</v>
      </c>
      <c r="E199" s="11" t="s">
        <v>205</v>
      </c>
      <c r="F199" s="7">
        <v>40142</v>
      </c>
      <c r="G199" s="7">
        <f>+F199</f>
        <v>40142</v>
      </c>
      <c r="H199" s="115">
        <v>257.29000000000002</v>
      </c>
      <c r="I199" s="209">
        <f t="shared" si="17"/>
        <v>9494001</v>
      </c>
      <c r="J199" s="8">
        <v>0</v>
      </c>
      <c r="K199" s="8">
        <f t="shared" si="16"/>
        <v>9494001</v>
      </c>
      <c r="L199" s="90"/>
      <c r="N199" s="87"/>
      <c r="P199" s="87"/>
      <c r="Q199" s="87"/>
    </row>
    <row r="200" spans="1:17" s="9" customFormat="1" ht="21.75" customHeight="1" x14ac:dyDescent="0.25">
      <c r="A200" s="10">
        <f t="shared" si="18"/>
        <v>196</v>
      </c>
      <c r="B200" s="11" t="s">
        <v>206</v>
      </c>
      <c r="C200" s="12">
        <v>1406111691</v>
      </c>
      <c r="D200" s="354" t="str">
        <f>VLOOKUP(C200,'[24]List chuẩn'!$C$2:$D$514,2,0)</f>
        <v>Phạm Lâm Quyết</v>
      </c>
      <c r="E200" s="11" t="s">
        <v>206</v>
      </c>
      <c r="F200" s="7">
        <v>39155</v>
      </c>
      <c r="G200" s="7">
        <v>39264</v>
      </c>
      <c r="H200" s="115">
        <v>106.06</v>
      </c>
      <c r="I200" s="209">
        <f t="shared" si="17"/>
        <v>3913614</v>
      </c>
      <c r="J200" s="8">
        <v>0</v>
      </c>
      <c r="K200" s="8">
        <f t="shared" si="16"/>
        <v>3913614</v>
      </c>
      <c r="L200" s="90"/>
      <c r="N200" s="87"/>
      <c r="P200" s="87"/>
      <c r="Q200" s="87"/>
    </row>
    <row r="201" spans="1:17" s="9" customFormat="1" ht="21.75" customHeight="1" x14ac:dyDescent="0.25">
      <c r="A201" s="10">
        <f t="shared" si="18"/>
        <v>197</v>
      </c>
      <c r="B201" s="11" t="s">
        <v>207</v>
      </c>
      <c r="C201" s="12">
        <v>1406110681</v>
      </c>
      <c r="D201" s="354" t="str">
        <f>VLOOKUP(C201,'[24]List chuẩn'!$C$2:$D$514,2,0)</f>
        <v>Vũ Huy Tân/Vũ Quỳnh Nhung</v>
      </c>
      <c r="E201" s="11" t="s">
        <v>207</v>
      </c>
      <c r="F201" s="7">
        <v>39106</v>
      </c>
      <c r="G201" s="7">
        <v>39264</v>
      </c>
      <c r="H201" s="115">
        <v>106.06</v>
      </c>
      <c r="I201" s="209">
        <f t="shared" si="17"/>
        <v>3913614</v>
      </c>
      <c r="J201" s="8">
        <v>0</v>
      </c>
      <c r="K201" s="8">
        <f t="shared" si="16"/>
        <v>3913614</v>
      </c>
      <c r="L201" s="90"/>
      <c r="N201" s="87"/>
      <c r="P201" s="87"/>
      <c r="Q201" s="87"/>
    </row>
    <row r="202" spans="1:17" s="9" customFormat="1" ht="21.75" customHeight="1" x14ac:dyDescent="0.25">
      <c r="A202" s="10">
        <f t="shared" si="18"/>
        <v>198</v>
      </c>
      <c r="B202" s="11" t="s">
        <v>208</v>
      </c>
      <c r="C202" s="12">
        <v>1406110682</v>
      </c>
      <c r="D202" s="354" t="str">
        <f>VLOOKUP(C202,'[24]List chuẩn'!$C$2:$D$514,2,0)</f>
        <v>Hồ Thanh Hương</v>
      </c>
      <c r="E202" s="11" t="s">
        <v>208</v>
      </c>
      <c r="F202" s="7">
        <v>39437</v>
      </c>
      <c r="G202" s="7">
        <f t="shared" ref="G202:G207" si="19">+F202</f>
        <v>39437</v>
      </c>
      <c r="H202" s="115">
        <v>106.06</v>
      </c>
      <c r="I202" s="209">
        <f t="shared" si="17"/>
        <v>3913614</v>
      </c>
      <c r="J202" s="8">
        <v>0</v>
      </c>
      <c r="K202" s="8">
        <f t="shared" si="16"/>
        <v>3913614</v>
      </c>
      <c r="L202" s="90"/>
      <c r="N202" s="87"/>
      <c r="P202" s="87"/>
      <c r="Q202" s="87"/>
    </row>
    <row r="203" spans="1:17" s="9" customFormat="1" ht="21.75" customHeight="1" x14ac:dyDescent="0.25">
      <c r="A203" s="10">
        <f t="shared" si="18"/>
        <v>199</v>
      </c>
      <c r="B203" s="11" t="s">
        <v>209</v>
      </c>
      <c r="C203" s="12">
        <v>1406111644</v>
      </c>
      <c r="D203" s="354" t="str">
        <f>VLOOKUP(C203,'[24]List chuẩn'!$C$2:$D$514,2,0)</f>
        <v>Nguyễn Hồng Vinh</v>
      </c>
      <c r="E203" s="11" t="s">
        <v>209</v>
      </c>
      <c r="F203" s="7">
        <v>40019</v>
      </c>
      <c r="G203" s="7">
        <f t="shared" si="19"/>
        <v>40019</v>
      </c>
      <c r="H203" s="115">
        <v>254.28</v>
      </c>
      <c r="I203" s="209">
        <f t="shared" si="17"/>
        <v>9382932</v>
      </c>
      <c r="J203" s="8">
        <v>0</v>
      </c>
      <c r="K203" s="8">
        <f t="shared" si="16"/>
        <v>9382932</v>
      </c>
      <c r="L203" s="90"/>
      <c r="N203" s="87"/>
      <c r="P203" s="87"/>
      <c r="Q203" s="87"/>
    </row>
    <row r="204" spans="1:17" s="9" customFormat="1" ht="21.75" customHeight="1" x14ac:dyDescent="0.25">
      <c r="A204" s="10">
        <f t="shared" si="18"/>
        <v>200</v>
      </c>
      <c r="B204" s="11" t="s">
        <v>210</v>
      </c>
      <c r="C204" s="12">
        <v>1406110683</v>
      </c>
      <c r="D204" s="354" t="str">
        <f>VLOOKUP(C204,'[24]List chuẩn'!$C$2:$D$514,2,0)</f>
        <v>Trần Văn Thắng</v>
      </c>
      <c r="E204" s="11" t="s">
        <v>210</v>
      </c>
      <c r="F204" s="7">
        <v>39325</v>
      </c>
      <c r="G204" s="7">
        <f t="shared" si="19"/>
        <v>39325</v>
      </c>
      <c r="H204" s="115">
        <v>153.74</v>
      </c>
      <c r="I204" s="209">
        <f t="shared" si="17"/>
        <v>5673006</v>
      </c>
      <c r="J204" s="8">
        <v>0</v>
      </c>
      <c r="K204" s="8">
        <f t="shared" si="16"/>
        <v>5673006</v>
      </c>
      <c r="L204" s="90"/>
      <c r="N204" s="87"/>
      <c r="P204" s="87"/>
      <c r="Q204" s="87"/>
    </row>
    <row r="205" spans="1:17" s="9" customFormat="1" ht="21.75" customHeight="1" x14ac:dyDescent="0.25">
      <c r="A205" s="10">
        <f t="shared" si="18"/>
        <v>201</v>
      </c>
      <c r="B205" s="11" t="s">
        <v>211</v>
      </c>
      <c r="C205" s="12">
        <v>1406111628</v>
      </c>
      <c r="D205" s="354" t="str">
        <f>VLOOKUP(C205,'[24]List chuẩn'!$C$2:$D$514,2,0)</f>
        <v>Nguyễn Thị Mùi</v>
      </c>
      <c r="E205" s="11" t="s">
        <v>211</v>
      </c>
      <c r="F205" s="7">
        <v>39631</v>
      </c>
      <c r="G205" s="7">
        <f t="shared" si="19"/>
        <v>39631</v>
      </c>
      <c r="H205" s="115">
        <v>280.42</v>
      </c>
      <c r="I205" s="209">
        <f t="shared" si="17"/>
        <v>10347498</v>
      </c>
      <c r="J205" s="8">
        <v>0</v>
      </c>
      <c r="K205" s="8">
        <f t="shared" si="16"/>
        <v>10347498</v>
      </c>
      <c r="L205" s="90"/>
      <c r="N205" s="87"/>
      <c r="P205" s="87"/>
      <c r="Q205" s="87"/>
    </row>
    <row r="206" spans="1:17" s="9" customFormat="1" ht="21.75" customHeight="1" x14ac:dyDescent="0.25">
      <c r="A206" s="10">
        <f t="shared" si="18"/>
        <v>202</v>
      </c>
      <c r="B206" s="11" t="s">
        <v>212</v>
      </c>
      <c r="C206" s="12">
        <v>1406111692</v>
      </c>
      <c r="D206" s="354" t="str">
        <f>VLOOKUP(C206,'[24]List chuẩn'!$C$2:$D$514,2,0)</f>
        <v>Hồ Thị Cẩm Linh</v>
      </c>
      <c r="E206" s="11" t="s">
        <v>212</v>
      </c>
      <c r="F206" s="7">
        <v>39297</v>
      </c>
      <c r="G206" s="7">
        <f t="shared" si="19"/>
        <v>39297</v>
      </c>
      <c r="H206" s="115">
        <v>189.93</v>
      </c>
      <c r="I206" s="209">
        <f t="shared" si="17"/>
        <v>7008417</v>
      </c>
      <c r="J206" s="8">
        <v>0</v>
      </c>
      <c r="K206" s="8">
        <f t="shared" si="16"/>
        <v>7008417</v>
      </c>
      <c r="L206" s="90"/>
      <c r="N206" s="87"/>
      <c r="P206" s="87"/>
      <c r="Q206" s="87"/>
    </row>
    <row r="207" spans="1:17" s="9" customFormat="1" ht="21.75" customHeight="1" x14ac:dyDescent="0.25">
      <c r="A207" s="10">
        <f t="shared" si="18"/>
        <v>203</v>
      </c>
      <c r="B207" s="11" t="s">
        <v>213</v>
      </c>
      <c r="C207" s="12">
        <v>1406110685</v>
      </c>
      <c r="D207" s="354" t="str">
        <f>VLOOKUP(C207,'[24]List chuẩn'!$C$2:$D$514,2,0)</f>
        <v>Nguyễn Mạnh Bằng</v>
      </c>
      <c r="E207" s="11" t="s">
        <v>213</v>
      </c>
      <c r="F207" s="7">
        <v>39443</v>
      </c>
      <c r="G207" s="7">
        <f t="shared" si="19"/>
        <v>39443</v>
      </c>
      <c r="H207" s="115">
        <v>189.93</v>
      </c>
      <c r="I207" s="209">
        <f t="shared" si="17"/>
        <v>7008417</v>
      </c>
      <c r="J207" s="8">
        <v>0</v>
      </c>
      <c r="K207" s="8">
        <f t="shared" si="16"/>
        <v>7008417</v>
      </c>
      <c r="L207" s="90"/>
      <c r="N207" s="87"/>
      <c r="P207" s="87"/>
      <c r="Q207" s="87"/>
    </row>
    <row r="208" spans="1:17" s="9" customFormat="1" ht="21.75" customHeight="1" x14ac:dyDescent="0.25">
      <c r="A208" s="10">
        <f t="shared" si="18"/>
        <v>204</v>
      </c>
      <c r="B208" s="11" t="s">
        <v>214</v>
      </c>
      <c r="C208" s="12">
        <v>1406110686</v>
      </c>
      <c r="D208" s="354" t="str">
        <f>VLOOKUP(C208,'[24]List chuẩn'!$C$2:$D$514,2,0)</f>
        <v>Nguyễn Thị Tân Sinh</v>
      </c>
      <c r="E208" s="11" t="s">
        <v>214</v>
      </c>
      <c r="F208" s="7">
        <v>39243</v>
      </c>
      <c r="G208" s="7">
        <v>39264</v>
      </c>
      <c r="H208" s="115">
        <v>189.93</v>
      </c>
      <c r="I208" s="209">
        <f t="shared" si="17"/>
        <v>7008417</v>
      </c>
      <c r="J208" s="8">
        <v>0</v>
      </c>
      <c r="K208" s="8">
        <f t="shared" si="16"/>
        <v>7008417</v>
      </c>
      <c r="L208" s="90"/>
      <c r="N208" s="87"/>
      <c r="P208" s="87"/>
      <c r="Q208" s="87"/>
    </row>
    <row r="209" spans="1:17" s="9" customFormat="1" ht="21.75" customHeight="1" x14ac:dyDescent="0.25">
      <c r="A209" s="10">
        <f t="shared" si="18"/>
        <v>205</v>
      </c>
      <c r="B209" s="11" t="s">
        <v>215</v>
      </c>
      <c r="C209" s="12">
        <v>1406110687</v>
      </c>
      <c r="D209" s="354" t="str">
        <f>VLOOKUP(C209,'[24]List chuẩn'!$C$2:$D$514,2,0)</f>
        <v>Nguyễn Thành Nam</v>
      </c>
      <c r="E209" s="11" t="s">
        <v>215</v>
      </c>
      <c r="F209" s="7">
        <v>39285</v>
      </c>
      <c r="G209" s="7">
        <f>+F209</f>
        <v>39285</v>
      </c>
      <c r="H209" s="115">
        <v>189.93</v>
      </c>
      <c r="I209" s="209">
        <f t="shared" si="17"/>
        <v>7008417</v>
      </c>
      <c r="J209" s="8">
        <v>0</v>
      </c>
      <c r="K209" s="8">
        <f t="shared" si="16"/>
        <v>7008417</v>
      </c>
      <c r="L209" s="90"/>
      <c r="N209" s="87"/>
      <c r="P209" s="87"/>
      <c r="Q209" s="87"/>
    </row>
    <row r="210" spans="1:17" s="9" customFormat="1" ht="21.75" customHeight="1" x14ac:dyDescent="0.25">
      <c r="A210" s="10">
        <f t="shared" si="18"/>
        <v>206</v>
      </c>
      <c r="B210" s="11" t="s">
        <v>216</v>
      </c>
      <c r="C210" s="12">
        <v>1406110688</v>
      </c>
      <c r="D210" s="354" t="str">
        <f>VLOOKUP(C210,'[24]List chuẩn'!$C$2:$D$514,2,0)</f>
        <v>Trương Mai Hoa</v>
      </c>
      <c r="E210" s="11" t="s">
        <v>216</v>
      </c>
      <c r="F210" s="7">
        <v>39224</v>
      </c>
      <c r="G210" s="7">
        <v>39264</v>
      </c>
      <c r="H210" s="115">
        <v>100.62</v>
      </c>
      <c r="I210" s="209">
        <f t="shared" si="17"/>
        <v>3712878</v>
      </c>
      <c r="J210" s="8">
        <v>0</v>
      </c>
      <c r="K210" s="8">
        <f t="shared" si="16"/>
        <v>3712878</v>
      </c>
      <c r="L210" s="90"/>
      <c r="N210" s="87"/>
      <c r="P210" s="87"/>
      <c r="Q210" s="87"/>
    </row>
    <row r="211" spans="1:17" s="9" customFormat="1" ht="21.75" customHeight="1" x14ac:dyDescent="0.25">
      <c r="A211" s="10">
        <f t="shared" si="18"/>
        <v>207</v>
      </c>
      <c r="B211" s="11" t="s">
        <v>217</v>
      </c>
      <c r="C211" s="12">
        <v>1406110689</v>
      </c>
      <c r="D211" s="354" t="str">
        <f>VLOOKUP(C211,'[24]List chuẩn'!$C$2:$D$514,2,0)</f>
        <v>Nguyễn Thu Thủy</v>
      </c>
      <c r="E211" s="11" t="s">
        <v>217</v>
      </c>
      <c r="F211" s="7">
        <v>39167</v>
      </c>
      <c r="G211" s="7">
        <v>39264</v>
      </c>
      <c r="H211" s="115">
        <v>100.62</v>
      </c>
      <c r="I211" s="209">
        <f t="shared" si="17"/>
        <v>3712878</v>
      </c>
      <c r="J211" s="8">
        <v>0</v>
      </c>
      <c r="K211" s="8">
        <f t="shared" si="16"/>
        <v>3712878</v>
      </c>
      <c r="L211" s="90"/>
      <c r="N211" s="87"/>
      <c r="P211" s="87"/>
      <c r="Q211" s="87"/>
    </row>
    <row r="212" spans="1:17" s="9" customFormat="1" ht="21.75" customHeight="1" x14ac:dyDescent="0.25">
      <c r="A212" s="10">
        <f t="shared" si="18"/>
        <v>208</v>
      </c>
      <c r="B212" s="11" t="s">
        <v>218</v>
      </c>
      <c r="C212" s="12">
        <v>1406111632</v>
      </c>
      <c r="D212" s="354" t="str">
        <f>VLOOKUP(C212,'[24]List chuẩn'!$C$2:$D$514,2,0)</f>
        <v>Nguyễn Thị Thu Hà</v>
      </c>
      <c r="E212" s="11" t="s">
        <v>218</v>
      </c>
      <c r="F212" s="13">
        <v>40327</v>
      </c>
      <c r="G212" s="7">
        <f>+F212</f>
        <v>40327</v>
      </c>
      <c r="H212" s="115">
        <v>242.82</v>
      </c>
      <c r="I212" s="209">
        <f t="shared" si="17"/>
        <v>8960058</v>
      </c>
      <c r="J212" s="8">
        <v>0</v>
      </c>
      <c r="K212" s="8">
        <f t="shared" si="16"/>
        <v>8960058</v>
      </c>
      <c r="L212" s="90"/>
      <c r="N212" s="87"/>
      <c r="P212" s="87"/>
      <c r="Q212" s="87"/>
    </row>
    <row r="213" spans="1:17" s="9" customFormat="1" ht="21.75" customHeight="1" x14ac:dyDescent="0.25">
      <c r="A213" s="10">
        <f t="shared" si="18"/>
        <v>209</v>
      </c>
      <c r="B213" s="11" t="s">
        <v>219</v>
      </c>
      <c r="C213" s="12">
        <v>1406110690</v>
      </c>
      <c r="D213" s="354" t="str">
        <f>VLOOKUP(C213,'[24]List chuẩn'!$C$2:$D$514,2,0)</f>
        <v>Trần Thị Thúy Nhạn</v>
      </c>
      <c r="E213" s="11" t="s">
        <v>219</v>
      </c>
      <c r="F213" s="7">
        <v>39139</v>
      </c>
      <c r="G213" s="7">
        <v>39264</v>
      </c>
      <c r="H213" s="115">
        <v>100.62</v>
      </c>
      <c r="I213" s="209">
        <f t="shared" si="17"/>
        <v>3712878</v>
      </c>
      <c r="J213" s="8">
        <v>0</v>
      </c>
      <c r="K213" s="8">
        <f t="shared" si="16"/>
        <v>3712878</v>
      </c>
      <c r="L213" s="90"/>
      <c r="N213" s="87"/>
      <c r="P213" s="87"/>
      <c r="Q213" s="87"/>
    </row>
    <row r="214" spans="1:17" s="9" customFormat="1" ht="21.75" customHeight="1" x14ac:dyDescent="0.25">
      <c r="A214" s="10">
        <f t="shared" si="18"/>
        <v>210</v>
      </c>
      <c r="B214" s="11" t="s">
        <v>220</v>
      </c>
      <c r="C214" s="12">
        <v>1406110691</v>
      </c>
      <c r="D214" s="354" t="str">
        <f>VLOOKUP(C214,'[24]List chuẩn'!$C$2:$D$514,2,0)</f>
        <v>Nguyễn Khang</v>
      </c>
      <c r="E214" s="11" t="s">
        <v>220</v>
      </c>
      <c r="F214" s="7">
        <v>39179</v>
      </c>
      <c r="G214" s="7">
        <v>39264</v>
      </c>
      <c r="H214" s="115">
        <v>100.62</v>
      </c>
      <c r="I214" s="209">
        <f t="shared" si="17"/>
        <v>3712878</v>
      </c>
      <c r="J214" s="8">
        <v>0</v>
      </c>
      <c r="K214" s="8">
        <f t="shared" si="16"/>
        <v>3712878</v>
      </c>
      <c r="L214" s="90"/>
      <c r="N214" s="87"/>
      <c r="P214" s="87"/>
      <c r="Q214" s="87"/>
    </row>
    <row r="215" spans="1:17" s="9" customFormat="1" ht="21.75" customHeight="1" x14ac:dyDescent="0.25">
      <c r="A215" s="10">
        <f t="shared" si="18"/>
        <v>211</v>
      </c>
      <c r="B215" s="11" t="s">
        <v>221</v>
      </c>
      <c r="C215" s="12">
        <v>1406110692</v>
      </c>
      <c r="D215" s="354" t="str">
        <f>VLOOKUP(C215,'[24]List chuẩn'!$C$2:$D$514,2,0)</f>
        <v>Phan Lệ Nghi</v>
      </c>
      <c r="E215" s="11" t="s">
        <v>221</v>
      </c>
      <c r="F215" s="7">
        <v>39286</v>
      </c>
      <c r="G215" s="7">
        <f>+F215</f>
        <v>39286</v>
      </c>
      <c r="H215" s="115">
        <v>100.62</v>
      </c>
      <c r="I215" s="209">
        <f t="shared" si="17"/>
        <v>3712878</v>
      </c>
      <c r="J215" s="8">
        <v>0</v>
      </c>
      <c r="K215" s="8">
        <f t="shared" si="16"/>
        <v>3712878</v>
      </c>
      <c r="L215" s="90"/>
      <c r="N215" s="87"/>
      <c r="P215" s="87"/>
      <c r="Q215" s="87"/>
    </row>
    <row r="216" spans="1:17" s="9" customFormat="1" ht="21.75" customHeight="1" x14ac:dyDescent="0.25">
      <c r="A216" s="10">
        <f t="shared" si="18"/>
        <v>212</v>
      </c>
      <c r="B216" s="11" t="s">
        <v>222</v>
      </c>
      <c r="C216" s="12">
        <v>1406110693</v>
      </c>
      <c r="D216" s="354" t="str">
        <f>VLOOKUP(C216,'[24]List chuẩn'!$C$2:$D$514,2,0)</f>
        <v>Nguyễn Khang</v>
      </c>
      <c r="E216" s="11" t="s">
        <v>222</v>
      </c>
      <c r="F216" s="7">
        <v>39186</v>
      </c>
      <c r="G216" s="7">
        <v>39264</v>
      </c>
      <c r="H216" s="115">
        <v>153.74</v>
      </c>
      <c r="I216" s="209">
        <f t="shared" si="17"/>
        <v>5673006</v>
      </c>
      <c r="J216" s="8">
        <v>0</v>
      </c>
      <c r="K216" s="8">
        <f t="shared" si="16"/>
        <v>5673006</v>
      </c>
      <c r="L216" s="90"/>
      <c r="N216" s="87"/>
      <c r="P216" s="87"/>
      <c r="Q216" s="87"/>
    </row>
    <row r="217" spans="1:17" s="9" customFormat="1" ht="21.75" customHeight="1" x14ac:dyDescent="0.25">
      <c r="A217" s="10">
        <f t="shared" si="18"/>
        <v>213</v>
      </c>
      <c r="B217" s="11" t="s">
        <v>223</v>
      </c>
      <c r="C217" s="12">
        <v>1406111464</v>
      </c>
      <c r="D217" s="354" t="str">
        <f>VLOOKUP(C217,'[24]List chuẩn'!$C$2:$D$514,2,0)</f>
        <v>Trần Thị Thu Hương</v>
      </c>
      <c r="E217" s="11" t="s">
        <v>223</v>
      </c>
      <c r="F217" s="7">
        <v>40218</v>
      </c>
      <c r="G217" s="7">
        <f>+F217</f>
        <v>40218</v>
      </c>
      <c r="H217" s="115">
        <v>257.29000000000002</v>
      </c>
      <c r="I217" s="209">
        <f t="shared" si="17"/>
        <v>9494001</v>
      </c>
      <c r="J217" s="8">
        <v>9494001</v>
      </c>
      <c r="K217" s="8">
        <f t="shared" si="16"/>
        <v>18988002</v>
      </c>
      <c r="L217" s="90"/>
      <c r="N217" s="87"/>
      <c r="P217" s="87"/>
      <c r="Q217" s="87"/>
    </row>
    <row r="218" spans="1:17" s="9" customFormat="1" ht="21.75" customHeight="1" x14ac:dyDescent="0.25">
      <c r="A218" s="10">
        <f t="shared" si="18"/>
        <v>214</v>
      </c>
      <c r="B218" s="11" t="s">
        <v>224</v>
      </c>
      <c r="C218" s="12">
        <v>1406110694</v>
      </c>
      <c r="D218" s="354" t="str">
        <f>VLOOKUP(C218,'[24]List chuẩn'!$C$2:$D$514,2,0)</f>
        <v>Nguyễn Hồng Phong</v>
      </c>
      <c r="E218" s="11" t="s">
        <v>224</v>
      </c>
      <c r="F218" s="7">
        <v>39141</v>
      </c>
      <c r="G218" s="7">
        <v>39264</v>
      </c>
      <c r="H218" s="116">
        <v>106.06</v>
      </c>
      <c r="I218" s="209">
        <f t="shared" si="17"/>
        <v>3913614</v>
      </c>
      <c r="J218" s="8">
        <v>0</v>
      </c>
      <c r="K218" s="8">
        <f t="shared" si="16"/>
        <v>3913614</v>
      </c>
      <c r="L218" s="90"/>
      <c r="N218" s="87"/>
      <c r="P218" s="87"/>
      <c r="Q218" s="87"/>
    </row>
    <row r="219" spans="1:17" s="9" customFormat="1" ht="21.75" customHeight="1" x14ac:dyDescent="0.25">
      <c r="A219" s="10">
        <f t="shared" si="18"/>
        <v>215</v>
      </c>
      <c r="B219" s="11" t="s">
        <v>225</v>
      </c>
      <c r="C219" s="12">
        <v>1406110695</v>
      </c>
      <c r="D219" s="354" t="str">
        <f>VLOOKUP(C219,'[24]List chuẩn'!$C$2:$D$514,2,0)</f>
        <v>Nguyễn Thị Mùi</v>
      </c>
      <c r="E219" s="11" t="s">
        <v>225</v>
      </c>
      <c r="F219" s="7">
        <v>39191</v>
      </c>
      <c r="G219" s="7">
        <v>39264</v>
      </c>
      <c r="H219" s="116">
        <v>106.06</v>
      </c>
      <c r="I219" s="209">
        <f t="shared" si="17"/>
        <v>3913614</v>
      </c>
      <c r="J219" s="8">
        <v>0</v>
      </c>
      <c r="K219" s="8">
        <f t="shared" si="16"/>
        <v>3913614</v>
      </c>
      <c r="L219" s="90"/>
      <c r="N219" s="87"/>
      <c r="P219" s="87"/>
      <c r="Q219" s="87"/>
    </row>
    <row r="220" spans="1:17" s="9" customFormat="1" ht="21.75" customHeight="1" x14ac:dyDescent="0.25">
      <c r="A220" s="10">
        <f t="shared" si="18"/>
        <v>216</v>
      </c>
      <c r="B220" s="11" t="s">
        <v>226</v>
      </c>
      <c r="C220" s="12">
        <v>1406110696</v>
      </c>
      <c r="D220" s="354" t="str">
        <f>VLOOKUP(C220,'[24]List chuẩn'!$C$2:$D$514,2,0)</f>
        <v>Trần Chương Huyến</v>
      </c>
      <c r="E220" s="11" t="s">
        <v>226</v>
      </c>
      <c r="F220" s="7">
        <v>39155</v>
      </c>
      <c r="G220" s="7">
        <v>39264</v>
      </c>
      <c r="H220" s="115">
        <v>106.06</v>
      </c>
      <c r="I220" s="209">
        <f t="shared" si="17"/>
        <v>3913614</v>
      </c>
      <c r="J220" s="8">
        <v>0</v>
      </c>
      <c r="K220" s="8">
        <f t="shared" si="16"/>
        <v>3913614</v>
      </c>
      <c r="L220" s="90"/>
      <c r="N220" s="87"/>
      <c r="P220" s="87"/>
      <c r="Q220" s="87"/>
    </row>
    <row r="221" spans="1:17" s="9" customFormat="1" ht="21.75" customHeight="1" x14ac:dyDescent="0.25">
      <c r="A221" s="10">
        <f t="shared" si="18"/>
        <v>217</v>
      </c>
      <c r="B221" s="11" t="s">
        <v>227</v>
      </c>
      <c r="C221" s="12">
        <v>1406111445</v>
      </c>
      <c r="D221" s="354" t="str">
        <f>VLOOKUP(C221,'[24]List chuẩn'!$C$2:$D$514,2,0)</f>
        <v>Trần Thị Tố Nga</v>
      </c>
      <c r="E221" s="11" t="s">
        <v>227</v>
      </c>
      <c r="F221" s="7">
        <v>39602</v>
      </c>
      <c r="G221" s="7">
        <f>+F221</f>
        <v>39602</v>
      </c>
      <c r="H221" s="115">
        <v>254.28</v>
      </c>
      <c r="I221" s="209">
        <f t="shared" si="17"/>
        <v>9382932</v>
      </c>
      <c r="J221" s="8">
        <v>0</v>
      </c>
      <c r="K221" s="8">
        <f t="shared" si="16"/>
        <v>9382932</v>
      </c>
      <c r="L221" s="90"/>
      <c r="N221" s="87"/>
      <c r="P221" s="87"/>
      <c r="Q221" s="87"/>
    </row>
    <row r="222" spans="1:17" s="9" customFormat="1" ht="21.75" customHeight="1" x14ac:dyDescent="0.25">
      <c r="A222" s="10">
        <f t="shared" si="18"/>
        <v>218</v>
      </c>
      <c r="B222" s="11" t="s">
        <v>228</v>
      </c>
      <c r="C222" s="12">
        <v>1406110697</v>
      </c>
      <c r="D222" s="354" t="str">
        <f>VLOOKUP(C222,'[24]List chuẩn'!$C$2:$D$514,2,0)</f>
        <v>Nguyễn Thị Thanh Hà</v>
      </c>
      <c r="E222" s="11" t="s">
        <v>228</v>
      </c>
      <c r="F222" s="7">
        <v>39140</v>
      </c>
      <c r="G222" s="7">
        <v>39264</v>
      </c>
      <c r="H222" s="115">
        <v>153.74</v>
      </c>
      <c r="I222" s="209">
        <f t="shared" si="17"/>
        <v>5673006</v>
      </c>
      <c r="J222" s="8">
        <v>0</v>
      </c>
      <c r="K222" s="8">
        <f t="shared" si="16"/>
        <v>5673006</v>
      </c>
      <c r="L222" s="90"/>
      <c r="N222" s="87"/>
      <c r="P222" s="87"/>
      <c r="Q222" s="87"/>
    </row>
    <row r="223" spans="1:17" s="82" customFormat="1" ht="21.75" customHeight="1" x14ac:dyDescent="0.3">
      <c r="A223" s="10">
        <f t="shared" si="18"/>
        <v>219</v>
      </c>
      <c r="B223" s="11" t="s">
        <v>229</v>
      </c>
      <c r="C223" s="103">
        <v>1406110698</v>
      </c>
      <c r="D223" s="354" t="str">
        <f>VLOOKUP(C223,'[24]List chuẩn'!$C$2:$D$514,2,0)</f>
        <v>Lê Thị Thu Hương</v>
      </c>
      <c r="E223" s="11" t="s">
        <v>229</v>
      </c>
      <c r="F223" s="106">
        <v>39501</v>
      </c>
      <c r="G223" s="106">
        <f>+F223</f>
        <v>39501</v>
      </c>
      <c r="H223" s="118">
        <v>280.42</v>
      </c>
      <c r="I223" s="209">
        <f t="shared" si="17"/>
        <v>10347498</v>
      </c>
      <c r="J223" s="8">
        <v>0</v>
      </c>
      <c r="K223" s="8">
        <f t="shared" si="16"/>
        <v>10347498</v>
      </c>
      <c r="L223" s="110"/>
      <c r="M223" s="111"/>
      <c r="N223" s="107"/>
      <c r="P223" s="87"/>
      <c r="Q223" s="87"/>
    </row>
    <row r="224" spans="1:17" s="9" customFormat="1" ht="21.75" customHeight="1" x14ac:dyDescent="0.25">
      <c r="A224" s="10">
        <f t="shared" si="18"/>
        <v>220</v>
      </c>
      <c r="B224" s="11" t="s">
        <v>230</v>
      </c>
      <c r="C224" s="12">
        <v>1406110699</v>
      </c>
      <c r="D224" s="354" t="str">
        <f>VLOOKUP(C224,'[24]List chuẩn'!$C$2:$D$514,2,0)</f>
        <v>Khúc Trung Kiên</v>
      </c>
      <c r="E224" s="11" t="s">
        <v>230</v>
      </c>
      <c r="F224" s="7">
        <v>39297</v>
      </c>
      <c r="G224" s="7">
        <f>+F224</f>
        <v>39297</v>
      </c>
      <c r="H224" s="115">
        <v>189.93</v>
      </c>
      <c r="I224" s="209">
        <f t="shared" si="17"/>
        <v>7008417</v>
      </c>
      <c r="J224" s="8">
        <v>0</v>
      </c>
      <c r="K224" s="8">
        <f t="shared" si="16"/>
        <v>7008417</v>
      </c>
      <c r="L224" s="90"/>
      <c r="N224" s="87"/>
      <c r="P224" s="87"/>
      <c r="Q224" s="87"/>
    </row>
    <row r="225" spans="1:17" s="9" customFormat="1" ht="21.75" customHeight="1" x14ac:dyDescent="0.25">
      <c r="A225" s="10">
        <f t="shared" si="18"/>
        <v>221</v>
      </c>
      <c r="B225" s="11" t="s">
        <v>231</v>
      </c>
      <c r="C225" s="12">
        <v>1406110700</v>
      </c>
      <c r="D225" s="354" t="str">
        <f>VLOOKUP(C225,'[24]List chuẩn'!$C$2:$D$514,2,0)</f>
        <v>Phan Đào Nguyên</v>
      </c>
      <c r="E225" s="11" t="s">
        <v>231</v>
      </c>
      <c r="F225" s="7">
        <v>39285</v>
      </c>
      <c r="G225" s="7">
        <f>+F225</f>
        <v>39285</v>
      </c>
      <c r="H225" s="115">
        <v>189.93</v>
      </c>
      <c r="I225" s="209">
        <f t="shared" si="17"/>
        <v>7008417</v>
      </c>
      <c r="J225" s="8">
        <v>0</v>
      </c>
      <c r="K225" s="8">
        <f t="shared" si="16"/>
        <v>7008417</v>
      </c>
      <c r="L225" s="90"/>
      <c r="N225" s="87"/>
      <c r="P225" s="87"/>
      <c r="Q225" s="87"/>
    </row>
    <row r="226" spans="1:17" s="294" customFormat="1" ht="21.75" customHeight="1" x14ac:dyDescent="0.3">
      <c r="A226" s="10">
        <f t="shared" si="18"/>
        <v>222</v>
      </c>
      <c r="B226" s="287" t="s">
        <v>232</v>
      </c>
      <c r="C226" s="288">
        <v>1406110701</v>
      </c>
      <c r="D226" s="354" t="str">
        <f>VLOOKUP(C226,'[24]List chuẩn'!$C$2:$D$514,2,0)</f>
        <v>Nguyễn Ngọc Hồng Sơn</v>
      </c>
      <c r="E226" s="287" t="s">
        <v>232</v>
      </c>
      <c r="F226" s="289">
        <v>39403</v>
      </c>
      <c r="G226" s="289">
        <f>+F226</f>
        <v>39403</v>
      </c>
      <c r="H226" s="290">
        <v>189.93</v>
      </c>
      <c r="I226" s="209">
        <f t="shared" si="17"/>
        <v>7008417</v>
      </c>
      <c r="J226" s="8">
        <v>0</v>
      </c>
      <c r="K226" s="8">
        <f t="shared" si="16"/>
        <v>7008417</v>
      </c>
      <c r="L226" s="291"/>
      <c r="M226" s="292"/>
      <c r="N226" s="293"/>
      <c r="P226" s="293"/>
      <c r="Q226" s="293"/>
    </row>
    <row r="227" spans="1:17" s="9" customFormat="1" ht="21.75" customHeight="1" x14ac:dyDescent="0.25">
      <c r="A227" s="10">
        <f t="shared" si="18"/>
        <v>223</v>
      </c>
      <c r="B227" s="11" t="s">
        <v>233</v>
      </c>
      <c r="C227" s="12">
        <v>1406110702</v>
      </c>
      <c r="D227" s="354" t="str">
        <f>VLOOKUP(C227,'[24]List chuẩn'!$C$2:$D$514,2,0)</f>
        <v>Trần Thị Mão</v>
      </c>
      <c r="E227" s="11" t="s">
        <v>233</v>
      </c>
      <c r="F227" s="7">
        <v>39435</v>
      </c>
      <c r="G227" s="7">
        <f>+F227</f>
        <v>39435</v>
      </c>
      <c r="H227" s="115">
        <v>189.93</v>
      </c>
      <c r="I227" s="209">
        <f t="shared" si="17"/>
        <v>7008417</v>
      </c>
      <c r="J227" s="8">
        <v>0</v>
      </c>
      <c r="K227" s="8">
        <f t="shared" si="16"/>
        <v>7008417</v>
      </c>
      <c r="L227" s="90"/>
      <c r="N227" s="87"/>
      <c r="P227" s="87"/>
      <c r="Q227" s="87"/>
    </row>
    <row r="228" spans="1:17" s="9" customFormat="1" ht="21.75" customHeight="1" x14ac:dyDescent="0.25">
      <c r="A228" s="10">
        <f t="shared" si="18"/>
        <v>224</v>
      </c>
      <c r="B228" s="11" t="s">
        <v>234</v>
      </c>
      <c r="C228" s="12">
        <v>1406110703</v>
      </c>
      <c r="D228" s="354" t="str">
        <f>VLOOKUP(C228,'[24]List chuẩn'!$C$2:$D$514,2,0)</f>
        <v>Lê Đức Đồng</v>
      </c>
      <c r="E228" s="11" t="s">
        <v>234</v>
      </c>
      <c r="F228" s="7">
        <v>39140</v>
      </c>
      <c r="G228" s="7">
        <v>39264</v>
      </c>
      <c r="H228" s="115">
        <v>100.62</v>
      </c>
      <c r="I228" s="209">
        <f t="shared" si="17"/>
        <v>3712878</v>
      </c>
      <c r="J228" s="8">
        <v>0</v>
      </c>
      <c r="K228" s="8">
        <f t="shared" si="16"/>
        <v>3712878</v>
      </c>
      <c r="L228" s="90"/>
      <c r="N228" s="87"/>
      <c r="P228" s="87"/>
      <c r="Q228" s="87"/>
    </row>
    <row r="229" spans="1:17" s="9" customFormat="1" ht="21.75" customHeight="1" x14ac:dyDescent="0.25">
      <c r="A229" s="10">
        <f t="shared" si="18"/>
        <v>225</v>
      </c>
      <c r="B229" s="11" t="s">
        <v>235</v>
      </c>
      <c r="C229" s="12">
        <v>1406110704</v>
      </c>
      <c r="D229" s="354" t="str">
        <f>VLOOKUP(C229,'[24]List chuẩn'!$C$2:$D$514,2,0)</f>
        <v>Lâm Thị Huyền</v>
      </c>
      <c r="E229" s="11" t="s">
        <v>235</v>
      </c>
      <c r="F229" s="7">
        <v>39204</v>
      </c>
      <c r="G229" s="7">
        <v>39264</v>
      </c>
      <c r="H229" s="115">
        <v>100.62</v>
      </c>
      <c r="I229" s="209">
        <f t="shared" si="17"/>
        <v>3712878</v>
      </c>
      <c r="J229" s="8">
        <v>0</v>
      </c>
      <c r="K229" s="8">
        <f t="shared" si="16"/>
        <v>3712878</v>
      </c>
      <c r="L229" s="90"/>
      <c r="N229" s="87"/>
      <c r="P229" s="87"/>
      <c r="Q229" s="87"/>
    </row>
    <row r="230" spans="1:17" s="9" customFormat="1" ht="21.75" customHeight="1" x14ac:dyDescent="0.25">
      <c r="A230" s="10">
        <f t="shared" si="18"/>
        <v>226</v>
      </c>
      <c r="B230" s="11" t="s">
        <v>236</v>
      </c>
      <c r="C230" s="12">
        <v>1406111645</v>
      </c>
      <c r="D230" s="354" t="str">
        <f>VLOOKUP(C230,'[24]List chuẩn'!$C$2:$D$514,2,0)</f>
        <v>Nông Thị Minh Anh</v>
      </c>
      <c r="E230" s="11" t="s">
        <v>236</v>
      </c>
      <c r="F230" s="13">
        <v>40273</v>
      </c>
      <c r="G230" s="7">
        <f>+F230</f>
        <v>40273</v>
      </c>
      <c r="H230" s="115">
        <v>242.82</v>
      </c>
      <c r="I230" s="209">
        <f t="shared" si="17"/>
        <v>8960058</v>
      </c>
      <c r="J230" s="8">
        <v>0</v>
      </c>
      <c r="K230" s="8">
        <f t="shared" si="16"/>
        <v>8960058</v>
      </c>
      <c r="L230" s="90"/>
      <c r="N230" s="87"/>
      <c r="P230" s="87"/>
      <c r="Q230" s="87"/>
    </row>
    <row r="231" spans="1:17" s="9" customFormat="1" ht="21.75" customHeight="1" x14ac:dyDescent="0.25">
      <c r="A231" s="10">
        <f t="shared" si="18"/>
        <v>227</v>
      </c>
      <c r="B231" s="11" t="s">
        <v>237</v>
      </c>
      <c r="C231" s="12">
        <v>1406111693</v>
      </c>
      <c r="D231" s="354" t="str">
        <f>VLOOKUP(C231,'[24]List chuẩn'!$C$2:$D$514,2,0)</f>
        <v>Nguyễn Quốc Huy</v>
      </c>
      <c r="E231" s="11" t="s">
        <v>237</v>
      </c>
      <c r="F231" s="7">
        <v>39212</v>
      </c>
      <c r="G231" s="7">
        <v>39264</v>
      </c>
      <c r="H231" s="115">
        <v>100.62</v>
      </c>
      <c r="I231" s="209">
        <f t="shared" si="17"/>
        <v>3712878</v>
      </c>
      <c r="J231" s="8">
        <v>0</v>
      </c>
      <c r="K231" s="8">
        <f t="shared" si="16"/>
        <v>3712878</v>
      </c>
      <c r="L231" s="90"/>
      <c r="N231" s="87"/>
      <c r="P231" s="87"/>
      <c r="Q231" s="87"/>
    </row>
    <row r="232" spans="1:17" s="9" customFormat="1" ht="21.75" customHeight="1" x14ac:dyDescent="0.25">
      <c r="A232" s="10">
        <f t="shared" si="18"/>
        <v>228</v>
      </c>
      <c r="B232" s="11" t="s">
        <v>238</v>
      </c>
      <c r="C232" s="12">
        <v>1406110706</v>
      </c>
      <c r="D232" s="354" t="str">
        <f>VLOOKUP(C232,'[24]List chuẩn'!$C$2:$D$514,2,0)</f>
        <v>Vũ Hồng Hoa</v>
      </c>
      <c r="E232" s="11" t="s">
        <v>238</v>
      </c>
      <c r="F232" s="7">
        <v>39198</v>
      </c>
      <c r="G232" s="7">
        <v>39264</v>
      </c>
      <c r="H232" s="115">
        <v>100.62</v>
      </c>
      <c r="I232" s="209">
        <f t="shared" si="17"/>
        <v>3712878</v>
      </c>
      <c r="J232" s="8">
        <v>0</v>
      </c>
      <c r="K232" s="8">
        <f t="shared" si="16"/>
        <v>3712878</v>
      </c>
      <c r="L232" s="90"/>
      <c r="N232" s="87"/>
      <c r="P232" s="87"/>
      <c r="Q232" s="87"/>
    </row>
    <row r="233" spans="1:17" s="9" customFormat="1" ht="21.75" customHeight="1" x14ac:dyDescent="0.25">
      <c r="A233" s="10">
        <f t="shared" si="18"/>
        <v>229</v>
      </c>
      <c r="B233" s="11" t="s">
        <v>239</v>
      </c>
      <c r="C233" s="12">
        <v>1406110707</v>
      </c>
      <c r="D233" s="354" t="str">
        <f>VLOOKUP(C233,'[24]List chuẩn'!$C$2:$D$514,2,0)</f>
        <v>Nguyễn Thị Hoài Quy</v>
      </c>
      <c r="E233" s="11" t="s">
        <v>239</v>
      </c>
      <c r="F233" s="7">
        <v>39167</v>
      </c>
      <c r="G233" s="7">
        <v>39264</v>
      </c>
      <c r="H233" s="121">
        <v>100.62</v>
      </c>
      <c r="I233" s="209">
        <f t="shared" si="17"/>
        <v>3712878</v>
      </c>
      <c r="J233" s="8">
        <v>0</v>
      </c>
      <c r="K233" s="8">
        <f t="shared" si="16"/>
        <v>3712878</v>
      </c>
      <c r="L233" s="90"/>
      <c r="N233" s="87"/>
      <c r="P233" s="87"/>
      <c r="Q233" s="87"/>
    </row>
    <row r="234" spans="1:17" s="9" customFormat="1" ht="21.75" customHeight="1" x14ac:dyDescent="0.25">
      <c r="A234" s="10">
        <f t="shared" si="18"/>
        <v>230</v>
      </c>
      <c r="B234" s="11" t="s">
        <v>240</v>
      </c>
      <c r="C234" s="12">
        <v>1406110708</v>
      </c>
      <c r="D234" s="354" t="str">
        <f>VLOOKUP(C234,'[24]List chuẩn'!$C$2:$D$514,2,0)</f>
        <v>Vũ Thị Kim Khuyên</v>
      </c>
      <c r="E234" s="11" t="s">
        <v>240</v>
      </c>
      <c r="F234" s="7">
        <v>39207</v>
      </c>
      <c r="G234" s="7">
        <v>39264</v>
      </c>
      <c r="H234" s="115">
        <v>153.74</v>
      </c>
      <c r="I234" s="209">
        <f t="shared" si="17"/>
        <v>5673006</v>
      </c>
      <c r="J234" s="8">
        <v>0</v>
      </c>
      <c r="K234" s="8">
        <f t="shared" si="16"/>
        <v>5673006</v>
      </c>
      <c r="L234" s="90"/>
      <c r="N234" s="87"/>
      <c r="P234" s="87"/>
      <c r="Q234" s="87"/>
    </row>
    <row r="235" spans="1:17" s="9" customFormat="1" ht="21.75" customHeight="1" x14ac:dyDescent="0.3">
      <c r="A235" s="10">
        <f t="shared" si="18"/>
        <v>231</v>
      </c>
      <c r="B235" s="11" t="s">
        <v>241</v>
      </c>
      <c r="C235" s="12">
        <v>1406111646</v>
      </c>
      <c r="D235" s="354" t="str">
        <f>VLOOKUP(C235,'[24]List chuẩn'!$C$2:$D$514,2,0)</f>
        <v>Nguyễn Thanh Diệu Hương</v>
      </c>
      <c r="E235" s="11" t="s">
        <v>241</v>
      </c>
      <c r="F235" s="7">
        <v>40098</v>
      </c>
      <c r="G235" s="7">
        <f>+F235</f>
        <v>40098</v>
      </c>
      <c r="H235" s="115">
        <v>257.29000000000002</v>
      </c>
      <c r="I235" s="209">
        <f t="shared" si="17"/>
        <v>9494001</v>
      </c>
      <c r="J235" s="8">
        <v>0</v>
      </c>
      <c r="K235" s="8">
        <f t="shared" si="16"/>
        <v>9494001</v>
      </c>
      <c r="L235" s="110"/>
      <c r="M235" s="111"/>
      <c r="N235" s="87"/>
      <c r="P235" s="87"/>
      <c r="Q235" s="87"/>
    </row>
    <row r="236" spans="1:17" s="9" customFormat="1" ht="21.75" customHeight="1" x14ac:dyDescent="0.25">
      <c r="A236" s="10">
        <f t="shared" si="18"/>
        <v>232</v>
      </c>
      <c r="B236" s="11" t="s">
        <v>242</v>
      </c>
      <c r="C236" s="12">
        <v>1406110709</v>
      </c>
      <c r="D236" s="354" t="str">
        <f>VLOOKUP(C236,'[24]List chuẩn'!$C$2:$D$514,2,0)</f>
        <v>Đỗ Thị Thu Trang</v>
      </c>
      <c r="E236" s="11" t="s">
        <v>242</v>
      </c>
      <c r="F236" s="7">
        <v>39291</v>
      </c>
      <c r="G236" s="7">
        <f>+F236</f>
        <v>39291</v>
      </c>
      <c r="H236" s="115">
        <v>106.06</v>
      </c>
      <c r="I236" s="209">
        <f t="shared" si="17"/>
        <v>3913614</v>
      </c>
      <c r="J236" s="8">
        <v>0</v>
      </c>
      <c r="K236" s="8">
        <f t="shared" si="16"/>
        <v>3913614</v>
      </c>
      <c r="L236" s="90"/>
      <c r="N236" s="87"/>
      <c r="P236" s="87"/>
      <c r="Q236" s="87"/>
    </row>
    <row r="237" spans="1:17" s="9" customFormat="1" ht="21.75" customHeight="1" x14ac:dyDescent="0.25">
      <c r="A237" s="10">
        <f t="shared" si="18"/>
        <v>233</v>
      </c>
      <c r="B237" s="11" t="s">
        <v>243</v>
      </c>
      <c r="C237" s="12">
        <v>1406110710</v>
      </c>
      <c r="D237" s="354" t="str">
        <f>VLOOKUP(C237,'[24]List chuẩn'!$C$2:$D$514,2,0)</f>
        <v>Vũ Vân Quỳnh</v>
      </c>
      <c r="E237" s="11" t="s">
        <v>243</v>
      </c>
      <c r="F237" s="7">
        <v>39175</v>
      </c>
      <c r="G237" s="7">
        <v>39264</v>
      </c>
      <c r="H237" s="115">
        <v>106.06</v>
      </c>
      <c r="I237" s="209">
        <f t="shared" si="17"/>
        <v>3913614</v>
      </c>
      <c r="J237" s="8">
        <v>0</v>
      </c>
      <c r="K237" s="8">
        <f t="shared" si="16"/>
        <v>3913614</v>
      </c>
      <c r="L237" s="90"/>
      <c r="N237" s="87"/>
      <c r="P237" s="87"/>
      <c r="Q237" s="87"/>
    </row>
    <row r="238" spans="1:17" s="9" customFormat="1" ht="21.75" customHeight="1" x14ac:dyDescent="0.25">
      <c r="A238" s="10">
        <f t="shared" si="18"/>
        <v>234</v>
      </c>
      <c r="B238" s="11" t="s">
        <v>244</v>
      </c>
      <c r="C238" s="12">
        <v>1406111694</v>
      </c>
      <c r="D238" s="354" t="str">
        <f>VLOOKUP(C238,'[24]List chuẩn'!$C$2:$D$514,2,0)</f>
        <v>Phạm Thế Hùng/Nguyễn Thị Thu</v>
      </c>
      <c r="E238" s="11" t="s">
        <v>244</v>
      </c>
      <c r="F238" s="7">
        <v>39105</v>
      </c>
      <c r="G238" s="7">
        <v>39264</v>
      </c>
      <c r="H238" s="115">
        <v>106.06</v>
      </c>
      <c r="I238" s="209">
        <f t="shared" si="17"/>
        <v>3913614</v>
      </c>
      <c r="J238" s="8">
        <v>2609076</v>
      </c>
      <c r="K238" s="8">
        <f t="shared" si="16"/>
        <v>6522690</v>
      </c>
      <c r="L238" s="90"/>
      <c r="N238" s="87"/>
      <c r="P238" s="87"/>
      <c r="Q238" s="87"/>
    </row>
    <row r="239" spans="1:17" s="9" customFormat="1" ht="21.75" customHeight="1" x14ac:dyDescent="0.25">
      <c r="A239" s="10">
        <f t="shared" si="18"/>
        <v>235</v>
      </c>
      <c r="B239" s="11" t="s">
        <v>245</v>
      </c>
      <c r="C239" s="12">
        <v>1406111695</v>
      </c>
      <c r="D239" s="354" t="str">
        <f>VLOOKUP(C239,'[24]List chuẩn'!$C$2:$D$514,2,0)</f>
        <v xml:space="preserve">Vũ Văn Hoan </v>
      </c>
      <c r="E239" s="11" t="s">
        <v>245</v>
      </c>
      <c r="F239" s="7">
        <v>39716</v>
      </c>
      <c r="G239" s="7">
        <f>+F239</f>
        <v>39716</v>
      </c>
      <c r="H239" s="115">
        <v>254.28</v>
      </c>
      <c r="I239" s="209">
        <f t="shared" si="17"/>
        <v>9382932</v>
      </c>
      <c r="J239" s="8">
        <v>0</v>
      </c>
      <c r="K239" s="8">
        <f t="shared" si="16"/>
        <v>9382932</v>
      </c>
      <c r="L239" s="90"/>
      <c r="N239" s="87"/>
      <c r="P239" s="87"/>
      <c r="Q239" s="87"/>
    </row>
    <row r="240" spans="1:17" s="9" customFormat="1" ht="21.75" customHeight="1" x14ac:dyDescent="0.25">
      <c r="A240" s="10">
        <f t="shared" si="18"/>
        <v>236</v>
      </c>
      <c r="B240" s="11" t="s">
        <v>246</v>
      </c>
      <c r="C240" s="12">
        <v>1406110712</v>
      </c>
      <c r="D240" s="354" t="str">
        <f>VLOOKUP(C240,'[24]List chuẩn'!$C$2:$D$514,2,0)</f>
        <v>Vũ Thúy Hường</v>
      </c>
      <c r="E240" s="11" t="s">
        <v>246</v>
      </c>
      <c r="F240" s="7">
        <v>39211</v>
      </c>
      <c r="G240" s="7">
        <v>39264</v>
      </c>
      <c r="H240" s="115">
        <v>153.74</v>
      </c>
      <c r="I240" s="209">
        <f t="shared" si="17"/>
        <v>5673006</v>
      </c>
      <c r="J240" s="8">
        <v>0</v>
      </c>
      <c r="K240" s="8">
        <f t="shared" si="16"/>
        <v>5673006</v>
      </c>
      <c r="L240" s="90"/>
      <c r="N240" s="87"/>
      <c r="P240" s="87"/>
      <c r="Q240" s="87"/>
    </row>
    <row r="241" spans="1:17" s="9" customFormat="1" ht="21.75" customHeight="1" x14ac:dyDescent="0.25">
      <c r="A241" s="10">
        <f t="shared" si="18"/>
        <v>237</v>
      </c>
      <c r="B241" s="11" t="s">
        <v>247</v>
      </c>
      <c r="C241" s="12">
        <v>1406110713</v>
      </c>
      <c r="D241" s="354" t="str">
        <f>VLOOKUP(C241,'[24]List chuẩn'!$C$2:$D$514,2,0)</f>
        <v>Nguyễn Thu Hồng</v>
      </c>
      <c r="E241" s="11" t="s">
        <v>247</v>
      </c>
      <c r="F241" s="7">
        <v>39248</v>
      </c>
      <c r="G241" s="7">
        <v>39264</v>
      </c>
      <c r="H241" s="115">
        <v>280.42</v>
      </c>
      <c r="I241" s="209">
        <f t="shared" si="17"/>
        <v>10347498</v>
      </c>
      <c r="J241" s="8">
        <v>0</v>
      </c>
      <c r="K241" s="8">
        <f t="shared" si="16"/>
        <v>10347498</v>
      </c>
      <c r="L241" s="90"/>
      <c r="N241" s="87"/>
      <c r="P241" s="87"/>
      <c r="Q241" s="87"/>
    </row>
    <row r="242" spans="1:17" s="9" customFormat="1" ht="21.75" customHeight="1" x14ac:dyDescent="0.25">
      <c r="A242" s="10">
        <f t="shared" si="18"/>
        <v>238</v>
      </c>
      <c r="B242" s="11" t="s">
        <v>248</v>
      </c>
      <c r="C242" s="12">
        <v>1406110714</v>
      </c>
      <c r="D242" s="354" t="str">
        <f>VLOOKUP(C242,'[24]List chuẩn'!$C$2:$D$514,2,0)</f>
        <v>Lê Thị Hải Bình</v>
      </c>
      <c r="E242" s="11" t="s">
        <v>248</v>
      </c>
      <c r="F242" s="7">
        <v>39140</v>
      </c>
      <c r="G242" s="7">
        <v>39264</v>
      </c>
      <c r="H242" s="115">
        <v>189.93</v>
      </c>
      <c r="I242" s="209">
        <f t="shared" si="17"/>
        <v>7008417</v>
      </c>
      <c r="J242" s="8">
        <v>0</v>
      </c>
      <c r="K242" s="8">
        <f t="shared" si="16"/>
        <v>7008417</v>
      </c>
      <c r="L242" s="90"/>
      <c r="N242" s="87"/>
      <c r="P242" s="87"/>
      <c r="Q242" s="87"/>
    </row>
    <row r="243" spans="1:17" s="9" customFormat="1" ht="21.75" customHeight="1" x14ac:dyDescent="0.25">
      <c r="A243" s="10">
        <f t="shared" si="18"/>
        <v>239</v>
      </c>
      <c r="B243" s="11" t="s">
        <v>249</v>
      </c>
      <c r="C243" s="12">
        <v>1406110715</v>
      </c>
      <c r="D243" s="354" t="str">
        <f>VLOOKUP(C243,'[24]List chuẩn'!$C$2:$D$514,2,0)</f>
        <v>Nguyễn Hồng Nga</v>
      </c>
      <c r="E243" s="11" t="s">
        <v>249</v>
      </c>
      <c r="F243" s="7">
        <v>39207</v>
      </c>
      <c r="G243" s="7">
        <v>39264</v>
      </c>
      <c r="H243" s="115">
        <v>189.93</v>
      </c>
      <c r="I243" s="209">
        <f t="shared" si="17"/>
        <v>7008417</v>
      </c>
      <c r="J243" s="8">
        <v>0</v>
      </c>
      <c r="K243" s="8">
        <f t="shared" si="16"/>
        <v>7008417</v>
      </c>
      <c r="L243" s="90"/>
      <c r="N243" s="87"/>
      <c r="P243" s="87"/>
      <c r="Q243" s="87"/>
    </row>
    <row r="244" spans="1:17" s="9" customFormat="1" ht="21.75" customHeight="1" x14ac:dyDescent="0.25">
      <c r="A244" s="10">
        <f t="shared" si="18"/>
        <v>240</v>
      </c>
      <c r="B244" s="11" t="s">
        <v>250</v>
      </c>
      <c r="C244" s="12">
        <v>1406110716</v>
      </c>
      <c r="D244" s="354" t="str">
        <f>VLOOKUP(C244,'[24]List chuẩn'!$C$2:$D$514,2,0)</f>
        <v>Nguyễn Thị Bích Huệ</v>
      </c>
      <c r="E244" s="11" t="s">
        <v>250</v>
      </c>
      <c r="F244" s="7">
        <v>39187</v>
      </c>
      <c r="G244" s="7">
        <v>39264</v>
      </c>
      <c r="H244" s="115">
        <v>189.93</v>
      </c>
      <c r="I244" s="209">
        <f t="shared" si="17"/>
        <v>7008417</v>
      </c>
      <c r="J244" s="8">
        <v>0</v>
      </c>
      <c r="K244" s="8">
        <f t="shared" si="16"/>
        <v>7008417</v>
      </c>
      <c r="L244" s="90"/>
      <c r="N244" s="87"/>
      <c r="P244" s="87"/>
      <c r="Q244" s="87"/>
    </row>
    <row r="245" spans="1:17" s="9" customFormat="1" ht="21.75" customHeight="1" x14ac:dyDescent="0.25">
      <c r="A245" s="10">
        <f t="shared" si="18"/>
        <v>241</v>
      </c>
      <c r="B245" s="11" t="s">
        <v>251</v>
      </c>
      <c r="C245" s="12">
        <v>1406110717</v>
      </c>
      <c r="D245" s="354" t="str">
        <f>VLOOKUP(C245,'[24]List chuẩn'!$C$2:$D$514,2,0)</f>
        <v>Lê Trung Hiếu</v>
      </c>
      <c r="E245" s="11" t="s">
        <v>251</v>
      </c>
      <c r="F245" s="7">
        <v>39173</v>
      </c>
      <c r="G245" s="7">
        <v>39264</v>
      </c>
      <c r="H245" s="115">
        <v>189.93</v>
      </c>
      <c r="I245" s="209">
        <f t="shared" si="17"/>
        <v>7008417</v>
      </c>
      <c r="J245" s="8">
        <v>0</v>
      </c>
      <c r="K245" s="8">
        <f t="shared" si="16"/>
        <v>7008417</v>
      </c>
      <c r="L245" s="90"/>
      <c r="N245" s="87"/>
      <c r="P245" s="87"/>
      <c r="Q245" s="87"/>
    </row>
    <row r="246" spans="1:17" s="9" customFormat="1" ht="21.75" customHeight="1" x14ac:dyDescent="0.25">
      <c r="A246" s="10">
        <f t="shared" si="18"/>
        <v>242</v>
      </c>
      <c r="B246" s="11" t="s">
        <v>252</v>
      </c>
      <c r="C246" s="12">
        <v>1406110718</v>
      </c>
      <c r="D246" s="354" t="str">
        <f>VLOOKUP(C246,'[24]List chuẩn'!$C$2:$D$514,2,0)</f>
        <v>Nguyễn Thị Thuý Loan</v>
      </c>
      <c r="E246" s="11" t="s">
        <v>252</v>
      </c>
      <c r="F246" s="7">
        <v>39096</v>
      </c>
      <c r="G246" s="7">
        <v>39264</v>
      </c>
      <c r="H246" s="115">
        <v>100.62</v>
      </c>
      <c r="I246" s="209">
        <f t="shared" si="17"/>
        <v>3712878</v>
      </c>
      <c r="J246" s="8">
        <v>-3712878</v>
      </c>
      <c r="K246" s="8">
        <f t="shared" si="16"/>
        <v>0</v>
      </c>
      <c r="L246" s="90"/>
      <c r="N246" s="87"/>
      <c r="P246" s="87"/>
      <c r="Q246" s="87"/>
    </row>
    <row r="247" spans="1:17" s="9" customFormat="1" ht="21.75" customHeight="1" x14ac:dyDescent="0.25">
      <c r="A247" s="10">
        <f t="shared" si="18"/>
        <v>243</v>
      </c>
      <c r="B247" s="11" t="s">
        <v>253</v>
      </c>
      <c r="C247" s="12">
        <v>1406110719</v>
      </c>
      <c r="D247" s="354" t="str">
        <f>VLOOKUP(C247,'[24]List chuẩn'!$C$2:$D$514,2,0)</f>
        <v>Trần Cao Công</v>
      </c>
      <c r="E247" s="11" t="s">
        <v>253</v>
      </c>
      <c r="F247" s="7">
        <v>39186</v>
      </c>
      <c r="G247" s="7">
        <v>39264</v>
      </c>
      <c r="H247" s="115">
        <v>100.62</v>
      </c>
      <c r="I247" s="209">
        <f t="shared" si="17"/>
        <v>3712878</v>
      </c>
      <c r="J247" s="8">
        <v>0</v>
      </c>
      <c r="K247" s="8">
        <f t="shared" si="16"/>
        <v>3712878</v>
      </c>
      <c r="L247" s="90"/>
      <c r="N247" s="87"/>
      <c r="P247" s="87"/>
      <c r="Q247" s="87"/>
    </row>
    <row r="248" spans="1:17" s="9" customFormat="1" ht="21.75" customHeight="1" x14ac:dyDescent="0.25">
      <c r="A248" s="10">
        <f t="shared" si="18"/>
        <v>244</v>
      </c>
      <c r="B248" s="11" t="s">
        <v>254</v>
      </c>
      <c r="C248" s="12">
        <v>1406111647</v>
      </c>
      <c r="D248" s="354" t="str">
        <f>VLOOKUP(C248,'[24]List chuẩn'!$C$2:$D$514,2,0)</f>
        <v>Đoàn Thị Phương Thảo</v>
      </c>
      <c r="E248" s="11" t="s">
        <v>254</v>
      </c>
      <c r="F248" s="13">
        <v>40254</v>
      </c>
      <c r="G248" s="7">
        <f>+F248</f>
        <v>40254</v>
      </c>
      <c r="H248" s="115">
        <v>242.82</v>
      </c>
      <c r="I248" s="209">
        <f t="shared" si="17"/>
        <v>8960058</v>
      </c>
      <c r="J248" s="8">
        <v>0</v>
      </c>
      <c r="K248" s="8">
        <f t="shared" si="16"/>
        <v>8960058</v>
      </c>
      <c r="L248" s="90"/>
      <c r="N248" s="87"/>
      <c r="P248" s="87"/>
      <c r="Q248" s="87"/>
    </row>
    <row r="249" spans="1:17" s="9" customFormat="1" ht="21.75" customHeight="1" x14ac:dyDescent="0.25">
      <c r="A249" s="10">
        <f t="shared" si="18"/>
        <v>245</v>
      </c>
      <c r="B249" s="11" t="s">
        <v>255</v>
      </c>
      <c r="C249" s="12">
        <v>1406111095</v>
      </c>
      <c r="D249" s="354" t="str">
        <f>VLOOKUP(C249,'[24]List chuẩn'!$C$2:$D$514,2,0)</f>
        <v>Đỗ Văn Hoà</v>
      </c>
      <c r="E249" s="11" t="s">
        <v>255</v>
      </c>
      <c r="F249" s="7">
        <v>39230</v>
      </c>
      <c r="G249" s="7">
        <v>39264</v>
      </c>
      <c r="H249" s="115">
        <v>100.62</v>
      </c>
      <c r="I249" s="209">
        <f t="shared" si="17"/>
        <v>3712878</v>
      </c>
      <c r="J249" s="8">
        <v>0</v>
      </c>
      <c r="K249" s="8">
        <f t="shared" si="16"/>
        <v>3712878</v>
      </c>
      <c r="L249" s="90">
        <f>452/2</f>
        <v>226</v>
      </c>
      <c r="N249" s="87"/>
      <c r="P249" s="87"/>
      <c r="Q249" s="87"/>
    </row>
    <row r="250" spans="1:17" s="9" customFormat="1" ht="21.75" customHeight="1" x14ac:dyDescent="0.25">
      <c r="A250" s="10">
        <f t="shared" si="18"/>
        <v>246</v>
      </c>
      <c r="B250" s="11" t="s">
        <v>256</v>
      </c>
      <c r="C250" s="12">
        <v>1406111696</v>
      </c>
      <c r="D250" s="354" t="str">
        <f>VLOOKUP(C250,'[24]List chuẩn'!$C$2:$D$514,2,0)</f>
        <v>Nguyễn Thị Hồng Vân</v>
      </c>
      <c r="E250" s="11" t="s">
        <v>256</v>
      </c>
      <c r="F250" s="7">
        <v>39080</v>
      </c>
      <c r="G250" s="7">
        <f>+F250</f>
        <v>39080</v>
      </c>
      <c r="H250" s="115">
        <v>100.62</v>
      </c>
      <c r="I250" s="209">
        <f t="shared" si="17"/>
        <v>3712878</v>
      </c>
      <c r="J250" s="8">
        <v>0</v>
      </c>
      <c r="K250" s="8">
        <f t="shared" si="16"/>
        <v>3712878</v>
      </c>
      <c r="L250" s="90"/>
      <c r="N250" s="87"/>
      <c r="P250" s="87"/>
      <c r="Q250" s="87"/>
    </row>
    <row r="251" spans="1:17" s="9" customFormat="1" ht="21.75" customHeight="1" x14ac:dyDescent="0.25">
      <c r="A251" s="10">
        <f t="shared" si="18"/>
        <v>247</v>
      </c>
      <c r="B251" s="11" t="s">
        <v>257</v>
      </c>
      <c r="C251" s="12">
        <v>1406110722</v>
      </c>
      <c r="D251" s="354" t="str">
        <f>VLOOKUP(C251,'[24]List chuẩn'!$C$2:$D$514,2,0)</f>
        <v>Nguyễn Ánh Tuyết</v>
      </c>
      <c r="E251" s="11" t="s">
        <v>257</v>
      </c>
      <c r="F251" s="13">
        <v>40438</v>
      </c>
      <c r="G251" s="7">
        <f>+F251</f>
        <v>40438</v>
      </c>
      <c r="H251" s="115">
        <v>100.62</v>
      </c>
      <c r="I251" s="209">
        <f t="shared" si="17"/>
        <v>3712878</v>
      </c>
      <c r="J251" s="8">
        <v>0</v>
      </c>
      <c r="K251" s="8">
        <f t="shared" si="16"/>
        <v>3712878</v>
      </c>
      <c r="L251" s="90"/>
      <c r="N251" s="87"/>
      <c r="P251" s="87"/>
      <c r="Q251" s="87"/>
    </row>
    <row r="252" spans="1:17" s="9" customFormat="1" ht="21.75" customHeight="1" x14ac:dyDescent="0.25">
      <c r="A252" s="10">
        <f t="shared" si="18"/>
        <v>248</v>
      </c>
      <c r="B252" s="11" t="s">
        <v>258</v>
      </c>
      <c r="C252" s="12">
        <v>1406111698</v>
      </c>
      <c r="D252" s="354" t="str">
        <f>VLOOKUP(C252,'[24]List chuẩn'!$C$2:$D$514,2,0)</f>
        <v>Nguyễn Thị Hồng Minh</v>
      </c>
      <c r="E252" s="11" t="s">
        <v>258</v>
      </c>
      <c r="F252" s="7">
        <v>39185</v>
      </c>
      <c r="G252" s="7">
        <v>39264</v>
      </c>
      <c r="H252" s="115">
        <v>153.69999999999999</v>
      </c>
      <c r="I252" s="209">
        <f t="shared" si="17"/>
        <v>5671530</v>
      </c>
      <c r="J252" s="8">
        <v>0</v>
      </c>
      <c r="K252" s="8">
        <f t="shared" si="16"/>
        <v>5671530</v>
      </c>
      <c r="L252" s="90"/>
      <c r="N252" s="87"/>
      <c r="P252" s="87"/>
      <c r="Q252" s="87"/>
    </row>
    <row r="253" spans="1:17" s="9" customFormat="1" ht="21.75" customHeight="1" x14ac:dyDescent="0.25">
      <c r="A253" s="10">
        <f t="shared" si="18"/>
        <v>249</v>
      </c>
      <c r="B253" s="11" t="s">
        <v>259</v>
      </c>
      <c r="C253" s="12">
        <v>1406111648</v>
      </c>
      <c r="D253" s="354" t="str">
        <f>VLOOKUP(C253,'[24]List chuẩn'!$C$2:$D$514,2,0)</f>
        <v>Nguyễn Huy Cường/ Nguyễn Thị Diện</v>
      </c>
      <c r="E253" s="11" t="s">
        <v>259</v>
      </c>
      <c r="F253" s="7">
        <v>40271</v>
      </c>
      <c r="G253" s="7">
        <f>+F253</f>
        <v>40271</v>
      </c>
      <c r="H253" s="115">
        <v>257.29000000000002</v>
      </c>
      <c r="I253" s="209">
        <f t="shared" si="17"/>
        <v>9494001</v>
      </c>
      <c r="J253" s="8">
        <v>0</v>
      </c>
      <c r="K253" s="8">
        <f t="shared" si="16"/>
        <v>9494001</v>
      </c>
      <c r="L253" s="90"/>
      <c r="N253" s="87"/>
      <c r="P253" s="87"/>
      <c r="Q253" s="87"/>
    </row>
    <row r="254" spans="1:17" s="9" customFormat="1" ht="21.75" customHeight="1" x14ac:dyDescent="0.25">
      <c r="A254" s="10">
        <f t="shared" si="18"/>
        <v>250</v>
      </c>
      <c r="B254" s="11" t="s">
        <v>260</v>
      </c>
      <c r="C254" s="12">
        <v>1406110724</v>
      </c>
      <c r="D254" s="354" t="str">
        <f>VLOOKUP(C254,'[24]List chuẩn'!$C$2:$D$514,2,0)</f>
        <v>Thái Thị Dung</v>
      </c>
      <c r="E254" s="11" t="s">
        <v>260</v>
      </c>
      <c r="F254" s="7">
        <v>39184</v>
      </c>
      <c r="G254" s="7">
        <v>39264</v>
      </c>
      <c r="H254" s="115">
        <v>106.06</v>
      </c>
      <c r="I254" s="209">
        <f t="shared" si="17"/>
        <v>3913614</v>
      </c>
      <c r="J254" s="8">
        <v>-3913614</v>
      </c>
      <c r="K254" s="8">
        <f t="shared" si="16"/>
        <v>0</v>
      </c>
      <c r="L254" s="90"/>
      <c r="N254" s="87"/>
      <c r="P254" s="87"/>
      <c r="Q254" s="87"/>
    </row>
    <row r="255" spans="1:17" s="9" customFormat="1" ht="21.75" customHeight="1" x14ac:dyDescent="0.25">
      <c r="A255" s="10">
        <f t="shared" si="18"/>
        <v>251</v>
      </c>
      <c r="B255" s="11" t="s">
        <v>261</v>
      </c>
      <c r="C255" s="12">
        <v>1406110725</v>
      </c>
      <c r="D255" s="354" t="str">
        <f>VLOOKUP(C255,'[24]List chuẩn'!$C$2:$D$514,2,0)</f>
        <v>Nguyễn Quang Vinh</v>
      </c>
      <c r="E255" s="11" t="s">
        <v>261</v>
      </c>
      <c r="F255" s="7">
        <v>39137</v>
      </c>
      <c r="G255" s="7">
        <v>39264</v>
      </c>
      <c r="H255" s="115">
        <v>106.06</v>
      </c>
      <c r="I255" s="209">
        <f t="shared" si="17"/>
        <v>3913614</v>
      </c>
      <c r="J255" s="8">
        <v>0</v>
      </c>
      <c r="K255" s="8">
        <f t="shared" si="16"/>
        <v>3913614</v>
      </c>
      <c r="L255" s="90"/>
      <c r="N255" s="87"/>
      <c r="P255" s="87"/>
      <c r="Q255" s="87"/>
    </row>
    <row r="256" spans="1:17" s="9" customFormat="1" ht="31.5" customHeight="1" x14ac:dyDescent="0.25">
      <c r="A256" s="10">
        <f t="shared" si="18"/>
        <v>252</v>
      </c>
      <c r="B256" s="11" t="s">
        <v>262</v>
      </c>
      <c r="C256" s="12">
        <v>1406111699</v>
      </c>
      <c r="D256" s="354" t="str">
        <f>VLOOKUP(C256,'[24]List chuẩn'!$C$2:$D$514,2,0)</f>
        <v>Công ty TNHH Quốc Tế FEI-LING</v>
      </c>
      <c r="E256" s="11" t="s">
        <v>262</v>
      </c>
      <c r="F256" s="7">
        <v>39197</v>
      </c>
      <c r="G256" s="7">
        <v>39264</v>
      </c>
      <c r="H256" s="115">
        <v>106.06</v>
      </c>
      <c r="I256" s="209">
        <f t="shared" si="17"/>
        <v>3913614</v>
      </c>
      <c r="J256" s="8">
        <v>0</v>
      </c>
      <c r="K256" s="8">
        <f t="shared" si="16"/>
        <v>3913614</v>
      </c>
      <c r="L256" s="90"/>
      <c r="N256" s="87"/>
      <c r="P256" s="87"/>
      <c r="Q256" s="87"/>
    </row>
    <row r="257" spans="1:17" s="9" customFormat="1" ht="21.75" customHeight="1" x14ac:dyDescent="0.25">
      <c r="A257" s="10">
        <f t="shared" si="18"/>
        <v>253</v>
      </c>
      <c r="B257" s="15" t="s">
        <v>263</v>
      </c>
      <c r="C257" s="12">
        <v>1406110727</v>
      </c>
      <c r="D257" s="354" t="str">
        <f>VLOOKUP(C257,'[24]List chuẩn'!$C$2:$D$514,2,0)</f>
        <v>Phạm Thành Trung</v>
      </c>
      <c r="E257" s="15" t="s">
        <v>263</v>
      </c>
      <c r="F257" s="7">
        <v>39377</v>
      </c>
      <c r="G257" s="7">
        <f>+F257</f>
        <v>39377</v>
      </c>
      <c r="H257" s="122">
        <v>254.28</v>
      </c>
      <c r="I257" s="209">
        <f t="shared" si="17"/>
        <v>9382932</v>
      </c>
      <c r="J257" s="8">
        <v>0</v>
      </c>
      <c r="K257" s="8">
        <f t="shared" si="16"/>
        <v>9382932</v>
      </c>
      <c r="L257" s="90"/>
      <c r="N257" s="87"/>
      <c r="P257" s="87"/>
      <c r="Q257" s="87"/>
    </row>
    <row r="258" spans="1:17" s="9" customFormat="1" ht="21.75" customHeight="1" x14ac:dyDescent="0.25">
      <c r="A258" s="10">
        <f t="shared" si="18"/>
        <v>254</v>
      </c>
      <c r="B258" s="11" t="s">
        <v>264</v>
      </c>
      <c r="C258" s="12">
        <v>1406110728</v>
      </c>
      <c r="D258" s="354" t="str">
        <f>VLOOKUP(C258,'[24]List chuẩn'!$C$2:$D$514,2,0)</f>
        <v>Nông Thị Lan Chi</v>
      </c>
      <c r="E258" s="11" t="s">
        <v>264</v>
      </c>
      <c r="F258" s="7">
        <v>39401</v>
      </c>
      <c r="G258" s="7">
        <f>+F258</f>
        <v>39401</v>
      </c>
      <c r="H258" s="115">
        <v>153.74</v>
      </c>
      <c r="I258" s="209">
        <f t="shared" si="17"/>
        <v>5673006</v>
      </c>
      <c r="J258" s="8">
        <v>0</v>
      </c>
      <c r="K258" s="8">
        <f t="shared" ref="K258:K289" si="20">I258+J258</f>
        <v>5673006</v>
      </c>
      <c r="L258" s="90"/>
      <c r="N258" s="87"/>
      <c r="P258" s="87"/>
      <c r="Q258" s="87"/>
    </row>
    <row r="259" spans="1:17" s="9" customFormat="1" ht="21.75" customHeight="1" x14ac:dyDescent="0.3">
      <c r="A259" s="10">
        <f t="shared" si="18"/>
        <v>255</v>
      </c>
      <c r="B259" s="11" t="s">
        <v>265</v>
      </c>
      <c r="C259" s="12">
        <v>1406110729</v>
      </c>
      <c r="D259" s="354" t="str">
        <f>VLOOKUP(C259,'[24]List chuẩn'!$C$2:$D$514,2,0)</f>
        <v>Nguyễn Hoàng Tuấn</v>
      </c>
      <c r="E259" s="11" t="s">
        <v>265</v>
      </c>
      <c r="F259" s="7">
        <v>39380</v>
      </c>
      <c r="G259" s="7">
        <f>+F259</f>
        <v>39380</v>
      </c>
      <c r="H259" s="115">
        <v>280.42</v>
      </c>
      <c r="I259" s="209">
        <f t="shared" si="17"/>
        <v>10347498</v>
      </c>
      <c r="J259" s="8">
        <v>0</v>
      </c>
      <c r="K259" s="8">
        <f t="shared" si="20"/>
        <v>10347498</v>
      </c>
      <c r="L259" s="110"/>
      <c r="M259" s="111"/>
      <c r="N259" s="87"/>
      <c r="P259" s="87"/>
      <c r="Q259" s="87"/>
    </row>
    <row r="260" spans="1:17" s="9" customFormat="1" ht="21.75" customHeight="1" x14ac:dyDescent="0.25">
      <c r="A260" s="10">
        <f t="shared" si="18"/>
        <v>256</v>
      </c>
      <c r="B260" s="11" t="s">
        <v>266</v>
      </c>
      <c r="C260" s="12">
        <v>1406111104</v>
      </c>
      <c r="D260" s="354" t="str">
        <f>VLOOKUP(C260,'[24]List chuẩn'!$C$2:$D$514,2,0)</f>
        <v>Nguyễn Thị Thanh Thủy</v>
      </c>
      <c r="E260" s="11" t="s">
        <v>266</v>
      </c>
      <c r="F260" s="7">
        <v>39128</v>
      </c>
      <c r="G260" s="7">
        <v>39264</v>
      </c>
      <c r="H260" s="115">
        <v>189.93</v>
      </c>
      <c r="I260" s="209">
        <f t="shared" si="17"/>
        <v>7008417</v>
      </c>
      <c r="J260" s="8">
        <v>0</v>
      </c>
      <c r="K260" s="8">
        <f t="shared" si="20"/>
        <v>7008417</v>
      </c>
      <c r="L260" s="90"/>
      <c r="N260" s="87"/>
      <c r="P260" s="87"/>
      <c r="Q260" s="87"/>
    </row>
    <row r="261" spans="1:17" s="9" customFormat="1" ht="21.75" customHeight="1" x14ac:dyDescent="0.25">
      <c r="A261" s="10">
        <f t="shared" si="18"/>
        <v>257</v>
      </c>
      <c r="B261" s="11" t="s">
        <v>267</v>
      </c>
      <c r="C261" s="12">
        <v>1406110731</v>
      </c>
      <c r="D261" s="354" t="str">
        <f>VLOOKUP(C261,'[24]List chuẩn'!$C$2:$D$514,2,0)</f>
        <v>Nguyễn Tuấn Anh</v>
      </c>
      <c r="E261" s="11" t="s">
        <v>267</v>
      </c>
      <c r="F261" s="7">
        <v>39184</v>
      </c>
      <c r="G261" s="7">
        <v>39264</v>
      </c>
      <c r="H261" s="115">
        <v>189.93</v>
      </c>
      <c r="I261" s="209">
        <f t="shared" si="17"/>
        <v>7008417</v>
      </c>
      <c r="J261" s="8">
        <v>0</v>
      </c>
      <c r="K261" s="8">
        <f t="shared" si="20"/>
        <v>7008417</v>
      </c>
      <c r="L261" s="90"/>
      <c r="N261" s="87"/>
      <c r="P261" s="87"/>
      <c r="Q261" s="87"/>
    </row>
    <row r="262" spans="1:17" s="9" customFormat="1" ht="21.75" customHeight="1" x14ac:dyDescent="0.25">
      <c r="A262" s="10">
        <f t="shared" si="18"/>
        <v>258</v>
      </c>
      <c r="B262" s="11" t="s">
        <v>268</v>
      </c>
      <c r="C262" s="12">
        <v>1406110732</v>
      </c>
      <c r="D262" s="354" t="str">
        <f>VLOOKUP(C262,'[24]List chuẩn'!$C$2:$D$514,2,0)</f>
        <v>Nguyễn Văn Đính</v>
      </c>
      <c r="E262" s="11" t="s">
        <v>268</v>
      </c>
      <c r="F262" s="7">
        <v>39126</v>
      </c>
      <c r="G262" s="7">
        <v>39264</v>
      </c>
      <c r="H262" s="115">
        <v>189.93</v>
      </c>
      <c r="I262" s="209">
        <f t="shared" ref="I262:I293" si="21">ROUND(H262*$H$1*3,0)</f>
        <v>7008417</v>
      </c>
      <c r="J262" s="8">
        <v>0</v>
      </c>
      <c r="K262" s="8">
        <f t="shared" si="20"/>
        <v>7008417</v>
      </c>
      <c r="L262" s="90"/>
      <c r="N262" s="87"/>
      <c r="P262" s="87"/>
      <c r="Q262" s="87"/>
    </row>
    <row r="263" spans="1:17" s="9" customFormat="1" ht="21.75" customHeight="1" x14ac:dyDescent="0.25">
      <c r="A263" s="10">
        <f t="shared" ref="A263:A326" si="22">A262+1</f>
        <v>259</v>
      </c>
      <c r="B263" s="11" t="s">
        <v>269</v>
      </c>
      <c r="C263" s="12">
        <v>1406110733</v>
      </c>
      <c r="D263" s="354" t="str">
        <f>VLOOKUP(C263,'[24]List chuẩn'!$C$2:$D$514,2,0)</f>
        <v>Nguyễn Ngọc Minh</v>
      </c>
      <c r="E263" s="11" t="s">
        <v>269</v>
      </c>
      <c r="F263" s="7">
        <v>39203</v>
      </c>
      <c r="G263" s="7">
        <v>39264</v>
      </c>
      <c r="H263" s="115">
        <v>189.93</v>
      </c>
      <c r="I263" s="209">
        <f t="shared" si="21"/>
        <v>7008417</v>
      </c>
      <c r="J263" s="8">
        <v>0</v>
      </c>
      <c r="K263" s="8">
        <f t="shared" si="20"/>
        <v>7008417</v>
      </c>
      <c r="L263" s="90"/>
      <c r="N263" s="87"/>
      <c r="P263" s="87"/>
      <c r="Q263" s="87"/>
    </row>
    <row r="264" spans="1:17" s="9" customFormat="1" ht="21.75" customHeight="1" x14ac:dyDescent="0.25">
      <c r="A264" s="10">
        <f t="shared" si="22"/>
        <v>260</v>
      </c>
      <c r="B264" s="11" t="s">
        <v>270</v>
      </c>
      <c r="C264" s="12">
        <v>1406111700</v>
      </c>
      <c r="D264" s="354" t="str">
        <f>VLOOKUP(C264,'[24]List chuẩn'!$C$2:$D$514,2,0)</f>
        <v>Lê Anh Tùng</v>
      </c>
      <c r="E264" s="11" t="s">
        <v>270</v>
      </c>
      <c r="F264" s="7">
        <v>39214</v>
      </c>
      <c r="G264" s="7">
        <v>39264</v>
      </c>
      <c r="H264" s="115">
        <v>100.62</v>
      </c>
      <c r="I264" s="209">
        <f t="shared" si="21"/>
        <v>3712878</v>
      </c>
      <c r="J264" s="8">
        <v>0</v>
      </c>
      <c r="K264" s="8">
        <f t="shared" si="20"/>
        <v>3712878</v>
      </c>
      <c r="L264" s="90"/>
      <c r="N264" s="87"/>
      <c r="P264" s="87"/>
      <c r="Q264" s="87"/>
    </row>
    <row r="265" spans="1:17" s="9" customFormat="1" ht="21.75" customHeight="1" x14ac:dyDescent="0.25">
      <c r="A265" s="10">
        <f t="shared" si="22"/>
        <v>261</v>
      </c>
      <c r="B265" s="11" t="s">
        <v>271</v>
      </c>
      <c r="C265" s="12">
        <v>1406110735</v>
      </c>
      <c r="D265" s="354" t="str">
        <f>VLOOKUP(C265,'[24]List chuẩn'!$C$2:$D$514,2,0)</f>
        <v>Trần Thị Hồng Sâm</v>
      </c>
      <c r="E265" s="11" t="s">
        <v>271</v>
      </c>
      <c r="F265" s="7">
        <v>39204</v>
      </c>
      <c r="G265" s="7">
        <v>39264</v>
      </c>
      <c r="H265" s="115">
        <v>100.62</v>
      </c>
      <c r="I265" s="209">
        <f t="shared" si="21"/>
        <v>3712878</v>
      </c>
      <c r="J265" s="8">
        <v>0</v>
      </c>
      <c r="K265" s="8">
        <f t="shared" si="20"/>
        <v>3712878</v>
      </c>
      <c r="L265" s="90"/>
      <c r="N265" s="87"/>
      <c r="P265" s="87"/>
      <c r="Q265" s="87"/>
    </row>
    <row r="266" spans="1:17" s="9" customFormat="1" ht="21.75" customHeight="1" x14ac:dyDescent="0.25">
      <c r="A266" s="10">
        <f t="shared" si="22"/>
        <v>262</v>
      </c>
      <c r="B266" s="11" t="s">
        <v>272</v>
      </c>
      <c r="C266" s="12">
        <v>1406110736</v>
      </c>
      <c r="D266" s="354" t="str">
        <f>VLOOKUP(C266,'[24]List chuẩn'!$C$2:$D$514,2,0)</f>
        <v>Đào Thị Thương</v>
      </c>
      <c r="E266" s="11" t="s">
        <v>272</v>
      </c>
      <c r="F266" s="7">
        <v>39339</v>
      </c>
      <c r="G266" s="7">
        <f>+F266</f>
        <v>39339</v>
      </c>
      <c r="H266" s="115">
        <v>371.62</v>
      </c>
      <c r="I266" s="209">
        <f t="shared" si="21"/>
        <v>13712778</v>
      </c>
      <c r="J266" s="8">
        <v>0</v>
      </c>
      <c r="K266" s="8">
        <f t="shared" si="20"/>
        <v>13712778</v>
      </c>
      <c r="L266" s="90"/>
      <c r="N266" s="87"/>
      <c r="P266" s="87"/>
      <c r="Q266" s="87"/>
    </row>
    <row r="267" spans="1:17" s="9" customFormat="1" ht="21.75" customHeight="1" x14ac:dyDescent="0.25">
      <c r="A267" s="10">
        <f t="shared" si="22"/>
        <v>263</v>
      </c>
      <c r="B267" s="11" t="s">
        <v>273</v>
      </c>
      <c r="C267" s="12">
        <v>1406110737</v>
      </c>
      <c r="D267" s="354" t="str">
        <f>VLOOKUP(C267,'[24]List chuẩn'!$C$2:$D$514,2,0)</f>
        <v>Nguyễn Hùng Sơn</v>
      </c>
      <c r="E267" s="11" t="s">
        <v>273</v>
      </c>
      <c r="F267" s="7">
        <v>39124</v>
      </c>
      <c r="G267" s="7">
        <v>39264</v>
      </c>
      <c r="H267" s="115">
        <v>100.62</v>
      </c>
      <c r="I267" s="209">
        <f t="shared" si="21"/>
        <v>3712878</v>
      </c>
      <c r="J267" s="8">
        <v>0</v>
      </c>
      <c r="K267" s="8">
        <f t="shared" si="20"/>
        <v>3712878</v>
      </c>
      <c r="L267" s="90"/>
      <c r="N267" s="87"/>
      <c r="P267" s="87"/>
      <c r="Q267" s="87"/>
    </row>
    <row r="268" spans="1:17" s="9" customFormat="1" ht="21.75" customHeight="1" x14ac:dyDescent="0.3">
      <c r="A268" s="10">
        <f t="shared" si="22"/>
        <v>264</v>
      </c>
      <c r="B268" s="11" t="s">
        <v>274</v>
      </c>
      <c r="C268" s="12">
        <v>1406110738</v>
      </c>
      <c r="D268" s="354" t="str">
        <f>VLOOKUP(C268,'[24]List chuẩn'!$C$2:$D$514,2,0)</f>
        <v>Lê Thanh Hà</v>
      </c>
      <c r="E268" s="11" t="s">
        <v>274</v>
      </c>
      <c r="F268" s="7">
        <v>39207</v>
      </c>
      <c r="G268" s="7">
        <v>39264</v>
      </c>
      <c r="H268" s="115">
        <v>100.62</v>
      </c>
      <c r="I268" s="209">
        <f t="shared" si="21"/>
        <v>3712878</v>
      </c>
      <c r="J268" s="8">
        <v>-2000000</v>
      </c>
      <c r="K268" s="8">
        <f t="shared" si="20"/>
        <v>1712878</v>
      </c>
      <c r="L268" s="110"/>
      <c r="M268" s="111"/>
      <c r="N268" s="87"/>
      <c r="P268" s="87"/>
      <c r="Q268" s="87"/>
    </row>
    <row r="269" spans="1:17" s="9" customFormat="1" ht="21.75" customHeight="1" x14ac:dyDescent="0.25">
      <c r="A269" s="10">
        <f t="shared" si="22"/>
        <v>265</v>
      </c>
      <c r="B269" s="11" t="s">
        <v>275</v>
      </c>
      <c r="C269" s="12">
        <v>1406110739</v>
      </c>
      <c r="D269" s="354" t="str">
        <f>VLOOKUP(C269,'[24]List chuẩn'!$C$2:$D$514,2,0)</f>
        <v>Trịnh Văn Tiến</v>
      </c>
      <c r="E269" s="11" t="s">
        <v>275</v>
      </c>
      <c r="F269" s="7">
        <v>39065</v>
      </c>
      <c r="G269" s="7">
        <f>+F269</f>
        <v>39065</v>
      </c>
      <c r="H269" s="115">
        <v>100.62</v>
      </c>
      <c r="I269" s="209">
        <f t="shared" si="21"/>
        <v>3712878</v>
      </c>
      <c r="J269" s="8">
        <v>0</v>
      </c>
      <c r="K269" s="8">
        <f t="shared" si="20"/>
        <v>3712878</v>
      </c>
      <c r="L269" s="90"/>
      <c r="N269" s="87"/>
      <c r="P269" s="87"/>
      <c r="Q269" s="87"/>
    </row>
    <row r="270" spans="1:17" s="9" customFormat="1" ht="21.75" customHeight="1" x14ac:dyDescent="0.3">
      <c r="A270" s="10">
        <f t="shared" si="22"/>
        <v>266</v>
      </c>
      <c r="B270" s="11" t="s">
        <v>276</v>
      </c>
      <c r="C270" s="12">
        <v>1406110740</v>
      </c>
      <c r="D270" s="354" t="str">
        <f>VLOOKUP(C270,'[24]List chuẩn'!$C$2:$D$514,2,0)</f>
        <v>Lê Quỳnh Mai</v>
      </c>
      <c r="E270" s="11" t="s">
        <v>276</v>
      </c>
      <c r="F270" s="7">
        <v>39140</v>
      </c>
      <c r="G270" s="7">
        <v>39264</v>
      </c>
      <c r="H270" s="115">
        <v>153.74</v>
      </c>
      <c r="I270" s="209">
        <f t="shared" si="21"/>
        <v>5673006</v>
      </c>
      <c r="J270" s="8">
        <v>0</v>
      </c>
      <c r="K270" s="8">
        <f t="shared" si="20"/>
        <v>5673006</v>
      </c>
      <c r="L270" s="110"/>
      <c r="M270" s="111"/>
      <c r="N270" s="87"/>
      <c r="P270" s="87"/>
      <c r="Q270" s="87"/>
    </row>
    <row r="271" spans="1:17" s="9" customFormat="1" ht="21.75" customHeight="1" x14ac:dyDescent="0.3">
      <c r="A271" s="10">
        <f t="shared" si="22"/>
        <v>267</v>
      </c>
      <c r="B271" s="11" t="s">
        <v>277</v>
      </c>
      <c r="C271" s="12">
        <v>1406110741</v>
      </c>
      <c r="D271" s="354" t="str">
        <f>VLOOKUP(C271,'[24]List chuẩn'!$C$2:$D$514,2,0)</f>
        <v>Hoàng Mạnh Cường</v>
      </c>
      <c r="E271" s="11" t="s">
        <v>277</v>
      </c>
      <c r="F271" s="7">
        <v>39347</v>
      </c>
      <c r="G271" s="7">
        <f t="shared" ref="G271:G278" si="23">+F271</f>
        <v>39347</v>
      </c>
      <c r="H271" s="115">
        <v>257.29000000000002</v>
      </c>
      <c r="I271" s="209">
        <f t="shared" si="21"/>
        <v>9494001</v>
      </c>
      <c r="J271" s="8">
        <v>0</v>
      </c>
      <c r="K271" s="8">
        <f t="shared" si="20"/>
        <v>9494001</v>
      </c>
      <c r="L271" s="110"/>
      <c r="M271" s="111"/>
      <c r="N271" s="87"/>
      <c r="P271" s="87"/>
      <c r="Q271" s="87"/>
    </row>
    <row r="272" spans="1:17" s="9" customFormat="1" ht="21.75" customHeight="1" x14ac:dyDescent="0.25">
      <c r="A272" s="10">
        <f t="shared" si="22"/>
        <v>268</v>
      </c>
      <c r="B272" s="11" t="s">
        <v>278</v>
      </c>
      <c r="C272" s="12">
        <v>1406111701</v>
      </c>
      <c r="D272" s="354" t="str">
        <f>VLOOKUP(C272,'[24]List chuẩn'!$C$2:$D$514,2,0)</f>
        <v>Nguyễn Thanh Vân</v>
      </c>
      <c r="E272" s="11" t="s">
        <v>278</v>
      </c>
      <c r="F272" s="7">
        <v>39384</v>
      </c>
      <c r="G272" s="7">
        <f t="shared" si="23"/>
        <v>39384</v>
      </c>
      <c r="H272" s="115">
        <v>106.06</v>
      </c>
      <c r="I272" s="209">
        <f t="shared" si="21"/>
        <v>3913614</v>
      </c>
      <c r="J272" s="8">
        <v>0</v>
      </c>
      <c r="K272" s="8">
        <f t="shared" si="20"/>
        <v>3913614</v>
      </c>
      <c r="L272" s="90"/>
      <c r="N272" s="87"/>
      <c r="P272" s="87"/>
      <c r="Q272" s="87"/>
    </row>
    <row r="273" spans="1:17" s="9" customFormat="1" ht="21.75" customHeight="1" x14ac:dyDescent="0.25">
      <c r="A273" s="10">
        <f t="shared" si="22"/>
        <v>269</v>
      </c>
      <c r="B273" s="11" t="s">
        <v>279</v>
      </c>
      <c r="C273" s="12">
        <v>1406110743</v>
      </c>
      <c r="D273" s="354" t="str">
        <f>VLOOKUP(C273,'[24]List chuẩn'!$C$2:$D$514,2,0)</f>
        <v>Nguyễn Thị Hiên</v>
      </c>
      <c r="E273" s="11" t="s">
        <v>279</v>
      </c>
      <c r="F273" s="7">
        <v>39282</v>
      </c>
      <c r="G273" s="7">
        <f t="shared" si="23"/>
        <v>39282</v>
      </c>
      <c r="H273" s="115">
        <v>106.06</v>
      </c>
      <c r="I273" s="209">
        <f t="shared" si="21"/>
        <v>3913614</v>
      </c>
      <c r="J273" s="8">
        <v>0</v>
      </c>
      <c r="K273" s="8">
        <f t="shared" si="20"/>
        <v>3913614</v>
      </c>
      <c r="L273" s="90"/>
      <c r="N273" s="87"/>
      <c r="P273" s="87"/>
      <c r="Q273" s="87"/>
    </row>
    <row r="274" spans="1:17" s="9" customFormat="1" ht="21.75" customHeight="1" x14ac:dyDescent="0.25">
      <c r="A274" s="10">
        <f t="shared" si="22"/>
        <v>270</v>
      </c>
      <c r="B274" s="11" t="s">
        <v>280</v>
      </c>
      <c r="C274" s="12">
        <v>1406110744</v>
      </c>
      <c r="D274" s="354" t="str">
        <f>VLOOKUP(C274,'[24]List chuẩn'!$C$2:$D$514,2,0)</f>
        <v>Nguyễn Mạnh Cường</v>
      </c>
      <c r="E274" s="11" t="s">
        <v>280</v>
      </c>
      <c r="F274" s="7">
        <v>39403</v>
      </c>
      <c r="G274" s="7">
        <f t="shared" si="23"/>
        <v>39403</v>
      </c>
      <c r="H274" s="115">
        <v>106.06</v>
      </c>
      <c r="I274" s="209">
        <f t="shared" si="21"/>
        <v>3913614</v>
      </c>
      <c r="J274" s="8">
        <v>0</v>
      </c>
      <c r="K274" s="8">
        <f t="shared" si="20"/>
        <v>3913614</v>
      </c>
      <c r="L274" s="90"/>
      <c r="N274" s="87"/>
      <c r="P274" s="87"/>
      <c r="Q274" s="87"/>
    </row>
    <row r="275" spans="1:17" s="9" customFormat="1" ht="21.75" customHeight="1" x14ac:dyDescent="0.25">
      <c r="A275" s="10">
        <f t="shared" si="22"/>
        <v>271</v>
      </c>
      <c r="B275" s="11" t="s">
        <v>281</v>
      </c>
      <c r="C275" s="12">
        <v>1406111376</v>
      </c>
      <c r="D275" s="354" t="str">
        <f>VLOOKUP(C275,'[24]List chuẩn'!$C$2:$D$514,2,0)</f>
        <v>Nguyễn Thị Thu Hương</v>
      </c>
      <c r="E275" s="11" t="s">
        <v>281</v>
      </c>
      <c r="F275" s="7">
        <v>39580</v>
      </c>
      <c r="G275" s="7">
        <f t="shared" si="23"/>
        <v>39580</v>
      </c>
      <c r="H275" s="116">
        <v>254.28</v>
      </c>
      <c r="I275" s="209">
        <f t="shared" si="21"/>
        <v>9382932</v>
      </c>
      <c r="J275" s="8">
        <v>0</v>
      </c>
      <c r="K275" s="8">
        <f t="shared" si="20"/>
        <v>9382932</v>
      </c>
      <c r="L275" s="90"/>
      <c r="N275" s="87"/>
      <c r="P275" s="87"/>
      <c r="Q275" s="87"/>
    </row>
    <row r="276" spans="1:17" s="9" customFormat="1" ht="21.75" customHeight="1" x14ac:dyDescent="0.25">
      <c r="A276" s="10">
        <f t="shared" si="22"/>
        <v>272</v>
      </c>
      <c r="B276" s="11" t="s">
        <v>282</v>
      </c>
      <c r="C276" s="12">
        <v>1406110745</v>
      </c>
      <c r="D276" s="354" t="str">
        <f>VLOOKUP(C276,'[24]List chuẩn'!$C$2:$D$514,2,0)</f>
        <v>Trần Thị Tố Nga</v>
      </c>
      <c r="E276" s="11" t="s">
        <v>282</v>
      </c>
      <c r="F276" s="7">
        <v>39366</v>
      </c>
      <c r="G276" s="7">
        <f t="shared" si="23"/>
        <v>39366</v>
      </c>
      <c r="H276" s="115">
        <v>153.74</v>
      </c>
      <c r="I276" s="209">
        <f t="shared" si="21"/>
        <v>5673006</v>
      </c>
      <c r="J276" s="8">
        <v>0</v>
      </c>
      <c r="K276" s="8">
        <f t="shared" si="20"/>
        <v>5673006</v>
      </c>
      <c r="L276" s="90"/>
      <c r="N276" s="87"/>
      <c r="P276" s="87"/>
      <c r="Q276" s="87"/>
    </row>
    <row r="277" spans="1:17" s="9" customFormat="1" ht="30.75" customHeight="1" x14ac:dyDescent="0.25">
      <c r="A277" s="10">
        <f t="shared" si="22"/>
        <v>273</v>
      </c>
      <c r="B277" s="11" t="s">
        <v>283</v>
      </c>
      <c r="C277" s="12">
        <v>1406110746</v>
      </c>
      <c r="D277" s="354" t="str">
        <f>VLOOKUP(C277,'[24]List chuẩn'!$C$2:$D$514,2,0)</f>
        <v>Lê Đức Trung</v>
      </c>
      <c r="E277" s="11" t="s">
        <v>283</v>
      </c>
      <c r="F277" s="7">
        <v>39291</v>
      </c>
      <c r="G277" s="7">
        <f t="shared" si="23"/>
        <v>39291</v>
      </c>
      <c r="H277" s="115">
        <v>280.42</v>
      </c>
      <c r="I277" s="209">
        <f t="shared" si="21"/>
        <v>10347498</v>
      </c>
      <c r="J277" s="8">
        <v>0</v>
      </c>
      <c r="K277" s="8">
        <f t="shared" si="20"/>
        <v>10347498</v>
      </c>
      <c r="L277" s="89"/>
      <c r="N277" s="87"/>
      <c r="P277" s="87"/>
      <c r="Q277" s="87"/>
    </row>
    <row r="278" spans="1:17" s="9" customFormat="1" ht="21.75" customHeight="1" x14ac:dyDescent="0.3">
      <c r="A278" s="10">
        <f t="shared" si="22"/>
        <v>274</v>
      </c>
      <c r="B278" s="11" t="s">
        <v>284</v>
      </c>
      <c r="C278" s="12">
        <v>1406110747</v>
      </c>
      <c r="D278" s="354" t="str">
        <f>VLOOKUP(C278,'[24]List chuẩn'!$C$2:$D$514,2,0)</f>
        <v xml:space="preserve"> Park kuynchul</v>
      </c>
      <c r="E278" s="11" t="s">
        <v>284</v>
      </c>
      <c r="F278" s="7">
        <v>39391</v>
      </c>
      <c r="G278" s="7">
        <f t="shared" si="23"/>
        <v>39391</v>
      </c>
      <c r="H278" s="119">
        <v>189.93</v>
      </c>
      <c r="I278" s="209">
        <f t="shared" si="21"/>
        <v>7008417</v>
      </c>
      <c r="J278" s="8">
        <v>0</v>
      </c>
      <c r="K278" s="8">
        <f t="shared" si="20"/>
        <v>7008417</v>
      </c>
      <c r="L278" s="110"/>
      <c r="M278" s="111"/>
      <c r="N278" s="87"/>
      <c r="P278" s="87"/>
      <c r="Q278" s="87"/>
    </row>
    <row r="279" spans="1:17" s="9" customFormat="1" ht="35.25" customHeight="1" x14ac:dyDescent="0.25">
      <c r="A279" s="10">
        <f t="shared" si="22"/>
        <v>275</v>
      </c>
      <c r="B279" s="11" t="s">
        <v>285</v>
      </c>
      <c r="C279" s="12">
        <v>1406111120</v>
      </c>
      <c r="D279" s="354" t="str">
        <f>VLOOKUP(C279,'[24]List chuẩn'!$C$2:$D$514,2,0)</f>
        <v>Đặng Duy Tùng</v>
      </c>
      <c r="E279" s="11" t="s">
        <v>285</v>
      </c>
      <c r="F279" s="7">
        <v>39162</v>
      </c>
      <c r="G279" s="7">
        <v>39264</v>
      </c>
      <c r="H279" s="115">
        <v>189.93</v>
      </c>
      <c r="I279" s="209">
        <f t="shared" si="21"/>
        <v>7008417</v>
      </c>
      <c r="J279" s="8">
        <v>8417</v>
      </c>
      <c r="K279" s="8">
        <f t="shared" si="20"/>
        <v>7016834</v>
      </c>
      <c r="L279" s="90"/>
      <c r="N279" s="87"/>
      <c r="P279" s="87"/>
      <c r="Q279" s="87"/>
    </row>
    <row r="280" spans="1:17" s="9" customFormat="1" ht="21.75" customHeight="1" x14ac:dyDescent="0.3">
      <c r="A280" s="10">
        <f t="shared" si="22"/>
        <v>276</v>
      </c>
      <c r="B280" s="11" t="s">
        <v>286</v>
      </c>
      <c r="C280" s="12">
        <v>1406110749</v>
      </c>
      <c r="D280" s="354" t="str">
        <f>VLOOKUP(C280,'[24]List chuẩn'!$C$2:$D$514,2,0)</f>
        <v>Kim Yu San</v>
      </c>
      <c r="E280" s="11" t="s">
        <v>286</v>
      </c>
      <c r="F280" s="7">
        <v>39340</v>
      </c>
      <c r="G280" s="7">
        <f>+F280</f>
        <v>39340</v>
      </c>
      <c r="H280" s="115">
        <v>189.93</v>
      </c>
      <c r="I280" s="209">
        <f t="shared" si="21"/>
        <v>7008417</v>
      </c>
      <c r="J280" s="8">
        <v>0</v>
      </c>
      <c r="K280" s="8">
        <f t="shared" si="20"/>
        <v>7008417</v>
      </c>
      <c r="L280" s="110"/>
      <c r="M280" s="111"/>
      <c r="N280" s="87"/>
      <c r="P280" s="87"/>
      <c r="Q280" s="87"/>
    </row>
    <row r="281" spans="1:17" s="9" customFormat="1" ht="21.75" customHeight="1" x14ac:dyDescent="0.25">
      <c r="A281" s="10">
        <f t="shared" si="22"/>
        <v>277</v>
      </c>
      <c r="B281" s="11" t="s">
        <v>287</v>
      </c>
      <c r="C281" s="12">
        <v>1406110750</v>
      </c>
      <c r="D281" s="354" t="str">
        <f>VLOOKUP(C281,'[24]List chuẩn'!$C$2:$D$514,2,0)</f>
        <v>Vũ Lộc</v>
      </c>
      <c r="E281" s="11" t="s">
        <v>287</v>
      </c>
      <c r="F281" s="7">
        <v>39233</v>
      </c>
      <c r="G281" s="7">
        <v>39264</v>
      </c>
      <c r="H281" s="115">
        <v>189.93</v>
      </c>
      <c r="I281" s="209">
        <f t="shared" si="21"/>
        <v>7008417</v>
      </c>
      <c r="J281" s="8">
        <v>0</v>
      </c>
      <c r="K281" s="8">
        <f t="shared" si="20"/>
        <v>7008417</v>
      </c>
      <c r="L281" s="90"/>
      <c r="N281" s="87"/>
      <c r="P281" s="87"/>
      <c r="Q281" s="87"/>
    </row>
    <row r="282" spans="1:17" s="9" customFormat="1" ht="21.75" customHeight="1" x14ac:dyDescent="0.25">
      <c r="A282" s="10">
        <f t="shared" si="22"/>
        <v>278</v>
      </c>
      <c r="B282" s="11" t="s">
        <v>288</v>
      </c>
      <c r="C282" s="12">
        <v>1406110751</v>
      </c>
      <c r="D282" s="354" t="str">
        <f>VLOOKUP(C282,'[24]List chuẩn'!$C$2:$D$514,2,0)</f>
        <v>Nguyễn Minh Huy</v>
      </c>
      <c r="E282" s="11" t="s">
        <v>288</v>
      </c>
      <c r="F282" s="7">
        <v>39347</v>
      </c>
      <c r="G282" s="7">
        <f>+F282</f>
        <v>39347</v>
      </c>
      <c r="H282" s="115">
        <v>189.93</v>
      </c>
      <c r="I282" s="209">
        <f t="shared" si="21"/>
        <v>7008417</v>
      </c>
      <c r="J282" s="8">
        <v>0</v>
      </c>
      <c r="K282" s="8">
        <f t="shared" si="20"/>
        <v>7008417</v>
      </c>
      <c r="L282" s="90"/>
      <c r="N282" s="87"/>
      <c r="P282" s="87"/>
      <c r="Q282" s="87"/>
    </row>
    <row r="283" spans="1:17" s="9" customFormat="1" ht="21.75" customHeight="1" x14ac:dyDescent="0.25">
      <c r="A283" s="10">
        <f t="shared" si="22"/>
        <v>279</v>
      </c>
      <c r="B283" s="11" t="s">
        <v>289</v>
      </c>
      <c r="C283" s="12">
        <v>1406110752</v>
      </c>
      <c r="D283" s="354" t="str">
        <f>VLOOKUP(C283,'[24]List chuẩn'!$C$2:$D$514,2,0)</f>
        <v>Phạm Thị Quyên</v>
      </c>
      <c r="E283" s="11" t="s">
        <v>289</v>
      </c>
      <c r="F283" s="7">
        <v>39522</v>
      </c>
      <c r="G283" s="7">
        <f>+F283</f>
        <v>39522</v>
      </c>
      <c r="H283" s="115">
        <v>189.93</v>
      </c>
      <c r="I283" s="209">
        <f t="shared" si="21"/>
        <v>7008417</v>
      </c>
      <c r="J283" s="8">
        <v>2336139</v>
      </c>
      <c r="K283" s="8">
        <f t="shared" si="20"/>
        <v>9344556</v>
      </c>
      <c r="L283" s="90"/>
      <c r="N283" s="87"/>
      <c r="P283" s="87"/>
      <c r="Q283" s="87"/>
    </row>
    <row r="284" spans="1:17" s="9" customFormat="1" ht="21.75" customHeight="1" x14ac:dyDescent="0.25">
      <c r="A284" s="10">
        <f t="shared" si="22"/>
        <v>280</v>
      </c>
      <c r="B284" s="11" t="s">
        <v>290</v>
      </c>
      <c r="C284" s="12">
        <v>1406110753</v>
      </c>
      <c r="D284" s="354" t="str">
        <f>VLOOKUP(C284,'[24]List chuẩn'!$C$2:$D$514,2,0)</f>
        <v>Nguyễn Thị phương Vân</v>
      </c>
      <c r="E284" s="11" t="s">
        <v>290</v>
      </c>
      <c r="F284" s="7">
        <v>39455</v>
      </c>
      <c r="G284" s="7">
        <f>+F284</f>
        <v>39455</v>
      </c>
      <c r="H284" s="115">
        <v>189.93</v>
      </c>
      <c r="I284" s="209">
        <f t="shared" si="21"/>
        <v>7008417</v>
      </c>
      <c r="J284" s="8">
        <v>0</v>
      </c>
      <c r="K284" s="8">
        <f t="shared" si="20"/>
        <v>7008417</v>
      </c>
      <c r="L284" s="90"/>
      <c r="N284" s="87"/>
      <c r="P284" s="87"/>
      <c r="Q284" s="87"/>
    </row>
    <row r="285" spans="1:17" s="9" customFormat="1" ht="21.75" customHeight="1" x14ac:dyDescent="0.25">
      <c r="A285" s="10">
        <f t="shared" si="22"/>
        <v>281</v>
      </c>
      <c r="B285" s="11" t="s">
        <v>291</v>
      </c>
      <c r="C285" s="12">
        <v>1406111702</v>
      </c>
      <c r="D285" s="354" t="str">
        <f>VLOOKUP(C285,'[24]List chuẩn'!$C$2:$D$514,2,0)</f>
        <v>Đỗ Thị Mỹ Ngọc</v>
      </c>
      <c r="E285" s="11" t="s">
        <v>291</v>
      </c>
      <c r="F285" s="7">
        <v>39243</v>
      </c>
      <c r="G285" s="7">
        <v>39264</v>
      </c>
      <c r="H285" s="115">
        <v>189.93</v>
      </c>
      <c r="I285" s="209">
        <f t="shared" si="21"/>
        <v>7008417</v>
      </c>
      <c r="J285" s="8">
        <v>-7008417</v>
      </c>
      <c r="K285" s="8">
        <f t="shared" si="20"/>
        <v>0</v>
      </c>
      <c r="L285" s="90"/>
      <c r="N285" s="87"/>
      <c r="P285" s="87"/>
      <c r="Q285" s="87"/>
    </row>
    <row r="286" spans="1:17" s="9" customFormat="1" ht="21.75" customHeight="1" x14ac:dyDescent="0.3">
      <c r="A286" s="10">
        <f t="shared" si="22"/>
        <v>282</v>
      </c>
      <c r="B286" s="11" t="s">
        <v>292</v>
      </c>
      <c r="C286" s="12">
        <v>1406110755</v>
      </c>
      <c r="D286" s="354" t="str">
        <f>VLOOKUP(C286,'[24]List chuẩn'!$C$2:$D$514,2,0)</f>
        <v>Trần Hải Học</v>
      </c>
      <c r="E286" s="11" t="s">
        <v>292</v>
      </c>
      <c r="F286" s="7">
        <v>39433</v>
      </c>
      <c r="G286" s="7">
        <f>+F286</f>
        <v>39433</v>
      </c>
      <c r="H286" s="115">
        <v>189.93</v>
      </c>
      <c r="I286" s="209">
        <f t="shared" si="21"/>
        <v>7008417</v>
      </c>
      <c r="J286" s="8">
        <v>0</v>
      </c>
      <c r="K286" s="8">
        <f t="shared" si="20"/>
        <v>7008417</v>
      </c>
      <c r="L286" s="110"/>
      <c r="M286" s="111"/>
      <c r="N286" s="87"/>
      <c r="P286" s="87"/>
      <c r="Q286" s="87"/>
    </row>
    <row r="287" spans="1:17" s="9" customFormat="1" ht="21.75" customHeight="1" x14ac:dyDescent="0.25">
      <c r="A287" s="10">
        <f t="shared" si="22"/>
        <v>283</v>
      </c>
      <c r="B287" s="11" t="s">
        <v>293</v>
      </c>
      <c r="C287" s="12">
        <v>1406111703</v>
      </c>
      <c r="D287" s="354" t="str">
        <f>VLOOKUP(C287,'[24]List chuẩn'!$C$2:$D$514,2,0)</f>
        <v>Phạm Đình Thông</v>
      </c>
      <c r="E287" s="11" t="s">
        <v>293</v>
      </c>
      <c r="F287" s="7">
        <v>39473</v>
      </c>
      <c r="G287" s="7">
        <f>+F287</f>
        <v>39473</v>
      </c>
      <c r="H287" s="115">
        <v>189.93</v>
      </c>
      <c r="I287" s="209">
        <f t="shared" si="21"/>
        <v>7008417</v>
      </c>
      <c r="J287" s="8">
        <v>0</v>
      </c>
      <c r="K287" s="8">
        <f t="shared" si="20"/>
        <v>7008417</v>
      </c>
      <c r="L287" s="90"/>
      <c r="N287" s="87"/>
      <c r="P287" s="87"/>
      <c r="Q287" s="87"/>
    </row>
    <row r="288" spans="1:17" s="9" customFormat="1" ht="21.75" customHeight="1" x14ac:dyDescent="0.25">
      <c r="A288" s="10">
        <f t="shared" si="22"/>
        <v>284</v>
      </c>
      <c r="B288" s="11" t="s">
        <v>294</v>
      </c>
      <c r="C288" s="12">
        <v>1406110757</v>
      </c>
      <c r="D288" s="354" t="str">
        <f>VLOOKUP(C288,'[24]List chuẩn'!$C$2:$D$514,2,0)</f>
        <v>Trịnh Mai Linh</v>
      </c>
      <c r="E288" s="11" t="s">
        <v>294</v>
      </c>
      <c r="F288" s="7">
        <v>39482</v>
      </c>
      <c r="G288" s="7">
        <f>+F288</f>
        <v>39482</v>
      </c>
      <c r="H288" s="115">
        <v>189.93</v>
      </c>
      <c r="I288" s="209">
        <f t="shared" si="21"/>
        <v>7008417</v>
      </c>
      <c r="J288" s="8">
        <v>0</v>
      </c>
      <c r="K288" s="8">
        <f t="shared" si="20"/>
        <v>7008417</v>
      </c>
      <c r="L288" s="90"/>
      <c r="N288" s="87"/>
      <c r="P288" s="87"/>
      <c r="Q288" s="87"/>
    </row>
    <row r="289" spans="1:17" s="9" customFormat="1" ht="21.75" customHeight="1" x14ac:dyDescent="0.3">
      <c r="A289" s="10">
        <f t="shared" si="22"/>
        <v>285</v>
      </c>
      <c r="B289" s="11" t="s">
        <v>295</v>
      </c>
      <c r="C289" s="12">
        <v>1406110758</v>
      </c>
      <c r="D289" s="354" t="str">
        <f>VLOOKUP(C289,'[24]List chuẩn'!$C$2:$D$514,2,0)</f>
        <v>Trịnh Mai Linh</v>
      </c>
      <c r="E289" s="11" t="s">
        <v>295</v>
      </c>
      <c r="F289" s="7">
        <v>39315</v>
      </c>
      <c r="G289" s="7">
        <f>+F289</f>
        <v>39315</v>
      </c>
      <c r="H289" s="115">
        <v>189.93</v>
      </c>
      <c r="I289" s="209">
        <f t="shared" si="21"/>
        <v>7008417</v>
      </c>
      <c r="J289" s="8">
        <v>0</v>
      </c>
      <c r="K289" s="8">
        <f t="shared" si="20"/>
        <v>7008417</v>
      </c>
      <c r="L289" s="110"/>
      <c r="M289" s="111"/>
      <c r="N289" s="87"/>
      <c r="P289" s="87"/>
      <c r="Q289" s="87"/>
    </row>
    <row r="290" spans="1:17" s="9" customFormat="1" ht="21.75" customHeight="1" x14ac:dyDescent="0.25">
      <c r="A290" s="10">
        <f t="shared" si="22"/>
        <v>286</v>
      </c>
      <c r="B290" s="11" t="s">
        <v>173</v>
      </c>
      <c r="C290" s="12">
        <v>1406110759</v>
      </c>
      <c r="D290" s="354" t="str">
        <f>VLOOKUP(C290,'[24]List chuẩn'!$C$2:$D$514,2,0)</f>
        <v>Nguyễn Duy Hưng</v>
      </c>
      <c r="E290" s="11" t="s">
        <v>173</v>
      </c>
      <c r="F290" s="7">
        <v>39386</v>
      </c>
      <c r="G290" s="7">
        <f>+F290</f>
        <v>39386</v>
      </c>
      <c r="H290" s="115">
        <v>180.02</v>
      </c>
      <c r="I290" s="209">
        <f t="shared" si="21"/>
        <v>6642738</v>
      </c>
      <c r="J290" s="8">
        <v>0</v>
      </c>
      <c r="K290" s="8">
        <f>I290+J290</f>
        <v>6642738</v>
      </c>
      <c r="L290" s="90"/>
      <c r="N290" s="87"/>
      <c r="P290" s="87"/>
      <c r="Q290" s="87"/>
    </row>
    <row r="291" spans="1:17" s="9" customFormat="1" ht="21.75" customHeight="1" x14ac:dyDescent="0.25">
      <c r="A291" s="10">
        <f t="shared" si="22"/>
        <v>287</v>
      </c>
      <c r="B291" s="11" t="s">
        <v>174</v>
      </c>
      <c r="C291" s="12">
        <v>1406110760</v>
      </c>
      <c r="D291" s="354" t="str">
        <f>VLOOKUP(C291,'[24]List chuẩn'!$C$2:$D$514,2,0)</f>
        <v>Khổng Anh Cường</v>
      </c>
      <c r="E291" s="11" t="s">
        <v>174</v>
      </c>
      <c r="F291" s="7">
        <v>39209</v>
      </c>
      <c r="G291" s="7">
        <v>39264</v>
      </c>
      <c r="H291" s="115">
        <v>181.49</v>
      </c>
      <c r="I291" s="209">
        <f t="shared" si="21"/>
        <v>6696981</v>
      </c>
      <c r="J291" s="8">
        <v>0</v>
      </c>
      <c r="K291" s="8">
        <f>I291+J291</f>
        <v>6696981</v>
      </c>
      <c r="L291" s="90"/>
      <c r="N291" s="87"/>
      <c r="P291" s="87"/>
      <c r="Q291" s="87"/>
    </row>
    <row r="292" spans="1:17" s="9" customFormat="1" ht="21.75" customHeight="1" x14ac:dyDescent="0.25">
      <c r="A292" s="10">
        <f t="shared" si="22"/>
        <v>288</v>
      </c>
      <c r="B292" s="11" t="s">
        <v>175</v>
      </c>
      <c r="C292" s="12">
        <v>1406110761</v>
      </c>
      <c r="D292" s="354" t="str">
        <f>VLOOKUP(C292,'[24]List chuẩn'!$C$2:$D$514,2,0)</f>
        <v>Đặng Thị Bích Hòa</v>
      </c>
      <c r="E292" s="11" t="s">
        <v>175</v>
      </c>
      <c r="F292" s="7">
        <v>39231</v>
      </c>
      <c r="G292" s="7">
        <v>39264</v>
      </c>
      <c r="H292" s="115">
        <v>181.49</v>
      </c>
      <c r="I292" s="209">
        <f t="shared" si="21"/>
        <v>6696981</v>
      </c>
      <c r="J292" s="8">
        <v>0</v>
      </c>
      <c r="K292" s="8">
        <f>I292+J292</f>
        <v>6696981</v>
      </c>
      <c r="L292" s="90"/>
      <c r="N292" s="87"/>
      <c r="P292" s="87"/>
      <c r="Q292" s="87"/>
    </row>
    <row r="293" spans="1:17" s="9" customFormat="1" ht="21.75" customHeight="1" x14ac:dyDescent="0.25">
      <c r="A293" s="10">
        <f t="shared" si="22"/>
        <v>289</v>
      </c>
      <c r="B293" s="11" t="s">
        <v>176</v>
      </c>
      <c r="C293" s="12">
        <v>1406110762</v>
      </c>
      <c r="D293" s="354" t="str">
        <f>VLOOKUP(C293,'[24]List chuẩn'!$C$2:$D$514,2,0)</f>
        <v>Vũ Xuân Trường</v>
      </c>
      <c r="E293" s="11" t="s">
        <v>176</v>
      </c>
      <c r="F293" s="7">
        <v>39529</v>
      </c>
      <c r="G293" s="7">
        <f>+F293</f>
        <v>39529</v>
      </c>
      <c r="H293" s="115">
        <v>180</v>
      </c>
      <c r="I293" s="209">
        <f t="shared" si="21"/>
        <v>6642000</v>
      </c>
      <c r="J293" s="8">
        <v>0</v>
      </c>
      <c r="K293" s="8">
        <f>I293+J293</f>
        <v>6642000</v>
      </c>
      <c r="L293" s="89"/>
      <c r="N293" s="87"/>
      <c r="P293" s="87"/>
      <c r="Q293" s="87"/>
    </row>
    <row r="294" spans="1:17" s="9" customFormat="1" ht="21.75" customHeight="1" x14ac:dyDescent="0.25">
      <c r="A294" s="10">
        <f t="shared" si="22"/>
        <v>290</v>
      </c>
      <c r="B294" s="11" t="s">
        <v>356</v>
      </c>
      <c r="C294" s="12">
        <v>1406110763</v>
      </c>
      <c r="D294" s="354" t="str">
        <f>VLOOKUP(C294,'[24]List chuẩn'!$C$2:$D$514,2,0)</f>
        <v>Vũ Thị Thoa</v>
      </c>
      <c r="E294" s="11" t="s">
        <v>356</v>
      </c>
      <c r="F294" s="7">
        <v>39389</v>
      </c>
      <c r="G294" s="7">
        <f t="shared" ref="G294:G298" si="24">+F294</f>
        <v>39389</v>
      </c>
      <c r="H294" s="115">
        <v>192.65</v>
      </c>
      <c r="I294" s="209">
        <f t="shared" ref="I294:I348" si="25">ROUND(H294*$H$1*3,0)</f>
        <v>7108785</v>
      </c>
      <c r="J294" s="8">
        <v>7108785</v>
      </c>
      <c r="K294" s="8">
        <f t="shared" ref="K294:K348" si="26">I294+J294</f>
        <v>14217570</v>
      </c>
      <c r="L294" s="90"/>
      <c r="N294" s="87"/>
      <c r="P294" s="87"/>
      <c r="Q294" s="87"/>
    </row>
    <row r="295" spans="1:17" s="9" customFormat="1" ht="21.75" customHeight="1" x14ac:dyDescent="0.25">
      <c r="A295" s="10">
        <f t="shared" si="22"/>
        <v>291</v>
      </c>
      <c r="B295" s="11" t="s">
        <v>357</v>
      </c>
      <c r="C295" s="12">
        <v>1406110764</v>
      </c>
      <c r="D295" s="354" t="str">
        <f>VLOOKUP(C295,'[24]List chuẩn'!$C$2:$D$514,2,0)</f>
        <v>Vũ Thị Thoa</v>
      </c>
      <c r="E295" s="11" t="s">
        <v>357</v>
      </c>
      <c r="F295" s="7">
        <v>39341</v>
      </c>
      <c r="G295" s="7">
        <f t="shared" si="24"/>
        <v>39341</v>
      </c>
      <c r="H295" s="115">
        <v>216.33</v>
      </c>
      <c r="I295" s="209">
        <f t="shared" si="25"/>
        <v>7982577</v>
      </c>
      <c r="J295" s="8">
        <v>7982577</v>
      </c>
      <c r="K295" s="8">
        <f t="shared" si="26"/>
        <v>15965154</v>
      </c>
      <c r="L295" s="90"/>
      <c r="N295" s="87"/>
      <c r="P295" s="87"/>
      <c r="Q295" s="87"/>
    </row>
    <row r="296" spans="1:17" s="9" customFormat="1" ht="21.75" customHeight="1" x14ac:dyDescent="0.25">
      <c r="A296" s="10">
        <f t="shared" si="22"/>
        <v>292</v>
      </c>
      <c r="B296" s="11" t="s">
        <v>501</v>
      </c>
      <c r="C296" s="12">
        <v>1406111737</v>
      </c>
      <c r="D296" s="354" t="str">
        <f>VLOOKUP(C296,'[24]List chuẩn'!$C$2:$D$514,2,0)</f>
        <v>Vũ Thị Thoa</v>
      </c>
      <c r="E296" s="11" t="s">
        <v>501</v>
      </c>
      <c r="F296" s="7"/>
      <c r="G296" s="7"/>
      <c r="H296" s="115">
        <v>415</v>
      </c>
      <c r="I296" s="209">
        <f t="shared" si="25"/>
        <v>15313500</v>
      </c>
      <c r="J296" s="8">
        <v>15313500</v>
      </c>
      <c r="K296" s="8">
        <f t="shared" si="26"/>
        <v>30627000</v>
      </c>
      <c r="L296" s="90"/>
      <c r="N296" s="87"/>
      <c r="P296" s="87"/>
      <c r="Q296" s="87"/>
    </row>
    <row r="297" spans="1:17" s="9" customFormat="1" ht="21.75" customHeight="1" x14ac:dyDescent="0.25">
      <c r="A297" s="10">
        <f t="shared" si="22"/>
        <v>293</v>
      </c>
      <c r="B297" s="11" t="s">
        <v>358</v>
      </c>
      <c r="C297" s="12">
        <v>1406110765</v>
      </c>
      <c r="D297" s="354" t="str">
        <f>VLOOKUP(C297,'[24]List chuẩn'!$C$2:$D$514,2,0)</f>
        <v>Nguyễn Thị Nga</v>
      </c>
      <c r="E297" s="11" t="s">
        <v>358</v>
      </c>
      <c r="F297" s="7">
        <v>39345</v>
      </c>
      <c r="G297" s="7">
        <f t="shared" si="24"/>
        <v>39345</v>
      </c>
      <c r="H297" s="115">
        <v>192.65</v>
      </c>
      <c r="I297" s="209">
        <f t="shared" si="25"/>
        <v>7108785</v>
      </c>
      <c r="J297" s="8">
        <v>0</v>
      </c>
      <c r="K297" s="8">
        <f t="shared" si="26"/>
        <v>7108785</v>
      </c>
      <c r="L297" s="90"/>
      <c r="N297" s="87"/>
      <c r="P297" s="87"/>
      <c r="Q297" s="87"/>
    </row>
    <row r="298" spans="1:17" s="9" customFormat="1" ht="21.75" customHeight="1" x14ac:dyDescent="0.25">
      <c r="A298" s="10">
        <f t="shared" si="22"/>
        <v>294</v>
      </c>
      <c r="B298" s="11" t="s">
        <v>359</v>
      </c>
      <c r="C298" s="12">
        <v>1406110766</v>
      </c>
      <c r="D298" s="354" t="str">
        <f>VLOOKUP(C298,'[24]List chuẩn'!$C$2:$D$514,2,0)</f>
        <v>Trần Xuân Thanh</v>
      </c>
      <c r="E298" s="11" t="s">
        <v>359</v>
      </c>
      <c r="F298" s="7">
        <v>39297</v>
      </c>
      <c r="G298" s="7">
        <f t="shared" si="24"/>
        <v>39297</v>
      </c>
      <c r="H298" s="115">
        <v>192.65</v>
      </c>
      <c r="I298" s="209">
        <f t="shared" si="25"/>
        <v>7108785</v>
      </c>
      <c r="J298" s="8">
        <v>0</v>
      </c>
      <c r="K298" s="8">
        <f t="shared" si="26"/>
        <v>7108785</v>
      </c>
      <c r="L298" s="90"/>
      <c r="N298" s="87"/>
      <c r="P298" s="87"/>
      <c r="Q298" s="87"/>
    </row>
    <row r="299" spans="1:17" s="9" customFormat="1" ht="21.75" customHeight="1" x14ac:dyDescent="0.25">
      <c r="A299" s="10">
        <f t="shared" si="22"/>
        <v>295</v>
      </c>
      <c r="B299" s="11" t="s">
        <v>360</v>
      </c>
      <c r="C299" s="12">
        <v>1406111716</v>
      </c>
      <c r="D299" s="354" t="str">
        <f>VLOOKUP(C299,'[24]List chuẩn'!$C$2:$D$514,2,0)</f>
        <v>Nguyễn Thị Hưng</v>
      </c>
      <c r="E299" s="11" t="s">
        <v>360</v>
      </c>
      <c r="F299" s="7">
        <v>39247</v>
      </c>
      <c r="G299" s="7">
        <v>39264</v>
      </c>
      <c r="H299" s="115">
        <v>216.33</v>
      </c>
      <c r="I299" s="209">
        <f t="shared" si="25"/>
        <v>7982577</v>
      </c>
      <c r="J299" s="8">
        <v>0</v>
      </c>
      <c r="K299" s="8">
        <f t="shared" si="26"/>
        <v>7982577</v>
      </c>
      <c r="L299" s="90"/>
      <c r="N299" s="87"/>
      <c r="P299" s="87"/>
      <c r="Q299" s="87"/>
    </row>
    <row r="300" spans="1:17" s="9" customFormat="1" ht="21.75" customHeight="1" x14ac:dyDescent="0.25">
      <c r="A300" s="10">
        <f t="shared" si="22"/>
        <v>296</v>
      </c>
      <c r="B300" s="11" t="s">
        <v>361</v>
      </c>
      <c r="C300" s="12">
        <v>1406110768</v>
      </c>
      <c r="D300" s="354" t="str">
        <f>VLOOKUP(C300,'[24]List chuẩn'!$C$2:$D$514,2,0)</f>
        <v>Nguyễn Sinh Hiền</v>
      </c>
      <c r="E300" s="11" t="s">
        <v>361</v>
      </c>
      <c r="F300" s="7">
        <v>39379</v>
      </c>
      <c r="G300" s="7">
        <f>+F300</f>
        <v>39379</v>
      </c>
      <c r="H300" s="115">
        <v>216.33</v>
      </c>
      <c r="I300" s="209">
        <f t="shared" si="25"/>
        <v>7982577</v>
      </c>
      <c r="J300" s="8">
        <v>0</v>
      </c>
      <c r="K300" s="8">
        <f t="shared" si="26"/>
        <v>7982577</v>
      </c>
      <c r="L300" s="90"/>
      <c r="N300" s="87"/>
      <c r="P300" s="87"/>
      <c r="Q300" s="87"/>
    </row>
    <row r="301" spans="1:17" s="9" customFormat="1" ht="21.75" customHeight="1" x14ac:dyDescent="0.25">
      <c r="A301" s="10">
        <f t="shared" si="22"/>
        <v>297</v>
      </c>
      <c r="B301" s="11" t="s">
        <v>362</v>
      </c>
      <c r="C301" s="12">
        <v>1406110769</v>
      </c>
      <c r="D301" s="354" t="str">
        <f>VLOOKUP(C301,'[24]List chuẩn'!$C$2:$D$514,2,0)</f>
        <v>Lại Quang Long</v>
      </c>
      <c r="E301" s="11" t="s">
        <v>362</v>
      </c>
      <c r="F301" s="7">
        <v>39230</v>
      </c>
      <c r="G301" s="7">
        <v>39264</v>
      </c>
      <c r="H301" s="115">
        <v>192.65</v>
      </c>
      <c r="I301" s="209">
        <f t="shared" si="25"/>
        <v>7108785</v>
      </c>
      <c r="J301" s="8">
        <v>0</v>
      </c>
      <c r="K301" s="8">
        <f t="shared" si="26"/>
        <v>7108785</v>
      </c>
      <c r="L301" s="90"/>
      <c r="N301" s="87"/>
      <c r="P301" s="87"/>
      <c r="Q301" s="87"/>
    </row>
    <row r="302" spans="1:17" s="9" customFormat="1" ht="21.75" customHeight="1" x14ac:dyDescent="0.25">
      <c r="A302" s="10">
        <f t="shared" si="22"/>
        <v>298</v>
      </c>
      <c r="B302" s="11" t="s">
        <v>363</v>
      </c>
      <c r="C302" s="12">
        <v>1406110770</v>
      </c>
      <c r="D302" s="354" t="str">
        <f>VLOOKUP(C302,'[24]List chuẩn'!$C$2:$D$514,2,0)</f>
        <v>Nguyễn Thị Quang</v>
      </c>
      <c r="E302" s="11" t="s">
        <v>363</v>
      </c>
      <c r="F302" s="7">
        <v>39192</v>
      </c>
      <c r="G302" s="7">
        <v>39264</v>
      </c>
      <c r="H302" s="115">
        <v>192.65</v>
      </c>
      <c r="I302" s="209">
        <f t="shared" si="25"/>
        <v>7108785</v>
      </c>
      <c r="J302" s="8">
        <v>0</v>
      </c>
      <c r="K302" s="8">
        <f t="shared" si="26"/>
        <v>7108785</v>
      </c>
      <c r="L302" s="90"/>
      <c r="N302" s="87"/>
      <c r="P302" s="87"/>
      <c r="Q302" s="87"/>
    </row>
    <row r="303" spans="1:17" s="9" customFormat="1" ht="21.75" customHeight="1" x14ac:dyDescent="0.25">
      <c r="A303" s="10">
        <f t="shared" si="22"/>
        <v>299</v>
      </c>
      <c r="B303" s="11" t="s">
        <v>364</v>
      </c>
      <c r="C303" s="12">
        <v>1406110771</v>
      </c>
      <c r="D303" s="354" t="str">
        <f>VLOOKUP(C303,'[24]List chuẩn'!$C$2:$D$514,2,0)</f>
        <v>Phạm Lan Dung</v>
      </c>
      <c r="E303" s="11" t="s">
        <v>364</v>
      </c>
      <c r="F303" s="7">
        <v>39412</v>
      </c>
      <c r="G303" s="7">
        <f>+F303</f>
        <v>39412</v>
      </c>
      <c r="H303" s="115">
        <v>216.33</v>
      </c>
      <c r="I303" s="209">
        <f t="shared" si="25"/>
        <v>7982577</v>
      </c>
      <c r="J303" s="8">
        <v>7982577</v>
      </c>
      <c r="K303" s="8">
        <f t="shared" si="26"/>
        <v>15965154</v>
      </c>
      <c r="L303" s="90"/>
      <c r="N303" s="87"/>
      <c r="P303" s="87"/>
      <c r="Q303" s="87"/>
    </row>
    <row r="304" spans="1:17" s="9" customFormat="1" ht="21.75" customHeight="1" x14ac:dyDescent="0.25">
      <c r="A304" s="10">
        <f t="shared" si="22"/>
        <v>300</v>
      </c>
      <c r="B304" s="11" t="s">
        <v>365</v>
      </c>
      <c r="C304" s="12">
        <v>1406110772</v>
      </c>
      <c r="D304" s="354" t="str">
        <f>VLOOKUP(C304,'[24]List chuẩn'!$C$2:$D$514,2,0)</f>
        <v>Nguyễn Xuân Khang</v>
      </c>
      <c r="E304" s="11" t="s">
        <v>365</v>
      </c>
      <c r="F304" s="7">
        <v>39288</v>
      </c>
      <c r="G304" s="7">
        <f>+F304</f>
        <v>39288</v>
      </c>
      <c r="H304" s="115">
        <v>216.33</v>
      </c>
      <c r="I304" s="209">
        <f t="shared" si="25"/>
        <v>7982577</v>
      </c>
      <c r="J304" s="8">
        <v>0</v>
      </c>
      <c r="K304" s="8">
        <f t="shared" si="26"/>
        <v>7982577</v>
      </c>
      <c r="L304" s="89"/>
      <c r="N304" s="87"/>
      <c r="P304" s="87"/>
      <c r="Q304" s="87"/>
    </row>
    <row r="305" spans="1:18" s="9" customFormat="1" ht="21.75" customHeight="1" x14ac:dyDescent="0.25">
      <c r="A305" s="10">
        <f t="shared" si="22"/>
        <v>301</v>
      </c>
      <c r="B305" s="11" t="s">
        <v>366</v>
      </c>
      <c r="C305" s="12">
        <v>1406110773</v>
      </c>
      <c r="D305" s="354" t="str">
        <f>VLOOKUP(C305,'[24]List chuẩn'!$C$2:$D$514,2,0)</f>
        <v>Phạm Thị Hương Hạnh</v>
      </c>
      <c r="E305" s="11" t="s">
        <v>366</v>
      </c>
      <c r="F305" s="7">
        <v>39393</v>
      </c>
      <c r="G305" s="7">
        <f>+F305</f>
        <v>39393</v>
      </c>
      <c r="H305" s="115">
        <v>192.65</v>
      </c>
      <c r="I305" s="209">
        <f t="shared" si="25"/>
        <v>7108785</v>
      </c>
      <c r="J305" s="8">
        <v>0</v>
      </c>
      <c r="K305" s="8">
        <f t="shared" si="26"/>
        <v>7108785</v>
      </c>
      <c r="L305" s="90"/>
      <c r="N305" s="87"/>
      <c r="P305" s="87"/>
      <c r="Q305" s="87"/>
    </row>
    <row r="306" spans="1:18" s="9" customFormat="1" ht="21.75" customHeight="1" x14ac:dyDescent="0.25">
      <c r="A306" s="10">
        <f t="shared" si="22"/>
        <v>302</v>
      </c>
      <c r="B306" s="11" t="s">
        <v>367</v>
      </c>
      <c r="C306" s="12">
        <v>1406110774</v>
      </c>
      <c r="D306" s="354" t="str">
        <f>VLOOKUP(C306,'[24]List chuẩn'!$C$2:$D$514,2,0)</f>
        <v>Lê Thanh Quỳnh</v>
      </c>
      <c r="E306" s="11" t="s">
        <v>367</v>
      </c>
      <c r="F306" s="7">
        <v>39235</v>
      </c>
      <c r="G306" s="7">
        <v>39264</v>
      </c>
      <c r="H306" s="115">
        <v>192.65</v>
      </c>
      <c r="I306" s="209">
        <f t="shared" si="25"/>
        <v>7108785</v>
      </c>
      <c r="J306" s="8">
        <v>0</v>
      </c>
      <c r="K306" s="8">
        <f t="shared" si="26"/>
        <v>7108785</v>
      </c>
      <c r="L306" s="90"/>
      <c r="N306" s="87"/>
      <c r="P306" s="87"/>
      <c r="Q306" s="87"/>
    </row>
    <row r="307" spans="1:18" s="9" customFormat="1" ht="21.75" customHeight="1" x14ac:dyDescent="0.25">
      <c r="A307" s="10">
        <f t="shared" si="22"/>
        <v>303</v>
      </c>
      <c r="B307" s="11" t="s">
        <v>368</v>
      </c>
      <c r="C307" s="12">
        <v>1406110775</v>
      </c>
      <c r="D307" s="354" t="str">
        <f>VLOOKUP(C307,'[24]List chuẩn'!$C$2:$D$514,2,0)</f>
        <v>Nguyễn Việt Nam</v>
      </c>
      <c r="E307" s="11" t="s">
        <v>368</v>
      </c>
      <c r="F307" s="7">
        <v>39249</v>
      </c>
      <c r="G307" s="7">
        <v>39264</v>
      </c>
      <c r="H307" s="115">
        <v>216.33</v>
      </c>
      <c r="I307" s="209">
        <f t="shared" si="25"/>
        <v>7982577</v>
      </c>
      <c r="J307" s="8">
        <v>0</v>
      </c>
      <c r="K307" s="8">
        <f t="shared" si="26"/>
        <v>7982577</v>
      </c>
      <c r="L307" s="90"/>
      <c r="N307" s="87"/>
      <c r="P307" s="87"/>
      <c r="Q307" s="87"/>
    </row>
    <row r="308" spans="1:18" s="9" customFormat="1" ht="21.75" customHeight="1" x14ac:dyDescent="0.25">
      <c r="A308" s="10">
        <f t="shared" si="22"/>
        <v>304</v>
      </c>
      <c r="B308" s="11" t="s">
        <v>369</v>
      </c>
      <c r="C308" s="12">
        <v>1406110776</v>
      </c>
      <c r="D308" s="354" t="str">
        <f>VLOOKUP(C308,'[24]List chuẩn'!$C$2:$D$514,2,0)</f>
        <v>Trương Uyên Thái</v>
      </c>
      <c r="E308" s="11" t="s">
        <v>369</v>
      </c>
      <c r="F308" s="7">
        <v>39457</v>
      </c>
      <c r="G308" s="7">
        <f>+F308</f>
        <v>39457</v>
      </c>
      <c r="H308" s="115">
        <v>216.33</v>
      </c>
      <c r="I308" s="209">
        <f t="shared" si="25"/>
        <v>7982577</v>
      </c>
      <c r="J308" s="8">
        <v>0</v>
      </c>
      <c r="K308" s="8">
        <f t="shared" si="26"/>
        <v>7982577</v>
      </c>
      <c r="L308" s="90"/>
      <c r="N308" s="87"/>
      <c r="P308" s="87"/>
      <c r="Q308" s="87"/>
    </row>
    <row r="309" spans="1:18" s="9" customFormat="1" ht="21.75" customHeight="1" x14ac:dyDescent="0.25">
      <c r="A309" s="10">
        <f t="shared" si="22"/>
        <v>305</v>
      </c>
      <c r="B309" s="17" t="s">
        <v>370</v>
      </c>
      <c r="C309" s="12">
        <v>1406110777</v>
      </c>
      <c r="D309" s="354" t="str">
        <f>VLOOKUP(C309,'[24]List chuẩn'!$C$2:$D$514,2,0)</f>
        <v>Nguyễn Kim Chi</v>
      </c>
      <c r="E309" s="17" t="s">
        <v>370</v>
      </c>
      <c r="F309" s="18">
        <v>39242</v>
      </c>
      <c r="G309" s="7">
        <v>39264</v>
      </c>
      <c r="H309" s="120">
        <v>192.65</v>
      </c>
      <c r="I309" s="209">
        <f t="shared" si="25"/>
        <v>7108785</v>
      </c>
      <c r="J309" s="8">
        <v>0</v>
      </c>
      <c r="K309" s="8">
        <f t="shared" si="26"/>
        <v>7108785</v>
      </c>
      <c r="L309" s="90"/>
      <c r="N309" s="87"/>
      <c r="P309" s="87"/>
      <c r="Q309" s="87"/>
    </row>
    <row r="310" spans="1:18" s="9" customFormat="1" ht="21.75" customHeight="1" x14ac:dyDescent="0.25">
      <c r="A310" s="10">
        <f t="shared" si="22"/>
        <v>306</v>
      </c>
      <c r="B310" s="11" t="s">
        <v>371</v>
      </c>
      <c r="C310" s="12">
        <v>1406110778</v>
      </c>
      <c r="D310" s="354" t="str">
        <f>VLOOKUP(C310,'[24]List chuẩn'!$C$2:$D$514,2,0)</f>
        <v>Nguyễn Thị Mai Hương</v>
      </c>
      <c r="E310" s="11" t="s">
        <v>371</v>
      </c>
      <c r="F310" s="7">
        <v>39223</v>
      </c>
      <c r="G310" s="7">
        <v>39264</v>
      </c>
      <c r="H310" s="115">
        <v>192.65</v>
      </c>
      <c r="I310" s="209">
        <f t="shared" si="25"/>
        <v>7108785</v>
      </c>
      <c r="J310" s="8">
        <v>0</v>
      </c>
      <c r="K310" s="8">
        <f t="shared" si="26"/>
        <v>7108785</v>
      </c>
      <c r="L310" s="90"/>
      <c r="N310" s="87"/>
      <c r="P310" s="87"/>
      <c r="Q310" s="87"/>
    </row>
    <row r="311" spans="1:18" s="9" customFormat="1" ht="21.75" customHeight="1" x14ac:dyDescent="0.25">
      <c r="A311" s="10">
        <f t="shared" si="22"/>
        <v>307</v>
      </c>
      <c r="B311" s="11" t="s">
        <v>372</v>
      </c>
      <c r="C311" s="12">
        <v>1406110779</v>
      </c>
      <c r="D311" s="354" t="str">
        <f>VLOOKUP(C311,'[24]List chuẩn'!$C$2:$D$514,2,0)</f>
        <v>Bùi Cao Tỉnh</v>
      </c>
      <c r="E311" s="11" t="s">
        <v>372</v>
      </c>
      <c r="F311" s="7">
        <v>39414</v>
      </c>
      <c r="G311" s="7">
        <f t="shared" ref="G311:G316" si="27">+F311</f>
        <v>39414</v>
      </c>
      <c r="H311" s="115">
        <v>216.33</v>
      </c>
      <c r="I311" s="209">
        <f t="shared" si="25"/>
        <v>7982577</v>
      </c>
      <c r="J311" s="8">
        <v>0</v>
      </c>
      <c r="K311" s="8">
        <f t="shared" si="26"/>
        <v>7982577</v>
      </c>
      <c r="L311" s="90"/>
      <c r="N311" s="87"/>
      <c r="P311" s="87"/>
      <c r="Q311" s="87"/>
    </row>
    <row r="312" spans="1:18" s="9" customFormat="1" ht="21.75" customHeight="1" x14ac:dyDescent="0.25">
      <c r="A312" s="10">
        <f t="shared" si="22"/>
        <v>308</v>
      </c>
      <c r="B312" s="11" t="s">
        <v>373</v>
      </c>
      <c r="C312" s="12">
        <v>1406110780</v>
      </c>
      <c r="D312" s="354" t="str">
        <f>VLOOKUP(C312,'[24]List chuẩn'!$C$2:$D$514,2,0)</f>
        <v>Lê Mai Anh</v>
      </c>
      <c r="E312" s="11" t="s">
        <v>373</v>
      </c>
      <c r="F312" s="7">
        <v>39300</v>
      </c>
      <c r="G312" s="7">
        <f t="shared" si="27"/>
        <v>39300</v>
      </c>
      <c r="H312" s="115">
        <v>216.33</v>
      </c>
      <c r="I312" s="209">
        <f t="shared" si="25"/>
        <v>7982577</v>
      </c>
      <c r="J312" s="8">
        <v>0</v>
      </c>
      <c r="K312" s="8">
        <f t="shared" si="26"/>
        <v>7982577</v>
      </c>
      <c r="L312" s="90"/>
      <c r="N312" s="87"/>
      <c r="P312" s="87"/>
      <c r="Q312" s="87"/>
    </row>
    <row r="313" spans="1:18" s="9" customFormat="1" ht="21.75" customHeight="1" x14ac:dyDescent="0.25">
      <c r="A313" s="10">
        <f t="shared" si="22"/>
        <v>309</v>
      </c>
      <c r="B313" s="11" t="s">
        <v>374</v>
      </c>
      <c r="C313" s="12">
        <v>1406110781</v>
      </c>
      <c r="D313" s="354" t="str">
        <f>VLOOKUP(C313,'[24]List chuẩn'!$C$2:$D$514,2,0)</f>
        <v>Nguyễn Thị Hải Yến</v>
      </c>
      <c r="E313" s="11" t="s">
        <v>374</v>
      </c>
      <c r="F313" s="7">
        <v>39351</v>
      </c>
      <c r="G313" s="7">
        <f t="shared" si="27"/>
        <v>39351</v>
      </c>
      <c r="H313" s="115">
        <v>192.65</v>
      </c>
      <c r="I313" s="209">
        <f t="shared" si="25"/>
        <v>7108785</v>
      </c>
      <c r="J313" s="8">
        <v>0</v>
      </c>
      <c r="K313" s="8">
        <f t="shared" si="26"/>
        <v>7108785</v>
      </c>
      <c r="L313" s="90"/>
      <c r="N313" s="87"/>
      <c r="P313" s="87"/>
      <c r="Q313" s="87"/>
    </row>
    <row r="314" spans="1:18" s="9" customFormat="1" ht="21.75" customHeight="1" x14ac:dyDescent="0.25">
      <c r="A314" s="10">
        <f t="shared" si="22"/>
        <v>310</v>
      </c>
      <c r="B314" s="11" t="s">
        <v>375</v>
      </c>
      <c r="C314" s="12">
        <v>1406110317</v>
      </c>
      <c r="D314" s="354" t="str">
        <f>VLOOKUP(C314,'[24]List chuẩn'!$C$2:$D$514,2,0)</f>
        <v>Lã Thị Thu Yến</v>
      </c>
      <c r="E314" s="11" t="s">
        <v>375</v>
      </c>
      <c r="F314" s="7">
        <v>39343</v>
      </c>
      <c r="G314" s="7">
        <f t="shared" si="27"/>
        <v>39343</v>
      </c>
      <c r="H314" s="115">
        <v>192.65</v>
      </c>
      <c r="I314" s="209">
        <f t="shared" si="25"/>
        <v>7108785</v>
      </c>
      <c r="J314" s="8">
        <v>0</v>
      </c>
      <c r="K314" s="8">
        <f t="shared" si="26"/>
        <v>7108785</v>
      </c>
      <c r="L314" s="90"/>
      <c r="N314" s="87"/>
      <c r="P314" s="87"/>
      <c r="Q314" s="87"/>
    </row>
    <row r="315" spans="1:18" s="9" customFormat="1" ht="21.75" customHeight="1" x14ac:dyDescent="0.25">
      <c r="A315" s="10">
        <f t="shared" si="22"/>
        <v>311</v>
      </c>
      <c r="B315" s="11" t="s">
        <v>376</v>
      </c>
      <c r="C315" s="12">
        <v>1406111544</v>
      </c>
      <c r="D315" s="354" t="str">
        <f>VLOOKUP(C315,'[24]List chuẩn'!$C$2:$D$514,2,0)</f>
        <v>Lê Thị Quỳnh Trang</v>
      </c>
      <c r="E315" s="11" t="s">
        <v>376</v>
      </c>
      <c r="F315" s="7">
        <v>39804</v>
      </c>
      <c r="G315" s="7">
        <f t="shared" si="27"/>
        <v>39804</v>
      </c>
      <c r="H315" s="115">
        <v>216.33</v>
      </c>
      <c r="I315" s="209">
        <f t="shared" si="25"/>
        <v>7982577</v>
      </c>
      <c r="J315" s="8">
        <v>0</v>
      </c>
      <c r="K315" s="8">
        <f t="shared" si="26"/>
        <v>7982577</v>
      </c>
      <c r="L315" s="90"/>
      <c r="N315" s="87"/>
      <c r="P315" s="87"/>
      <c r="Q315" s="87"/>
    </row>
    <row r="316" spans="1:18" s="9" customFormat="1" ht="21.75" customHeight="1" x14ac:dyDescent="0.25">
      <c r="A316" s="10">
        <f t="shared" si="22"/>
        <v>312</v>
      </c>
      <c r="B316" s="11" t="s">
        <v>377</v>
      </c>
      <c r="C316" s="12">
        <v>1406110783</v>
      </c>
      <c r="D316" s="354" t="str">
        <f>VLOOKUP(C316,'[24]List chuẩn'!$C$2:$D$514,2,0)</f>
        <v>Phạm Thanh Tùng</v>
      </c>
      <c r="E316" s="11" t="s">
        <v>377</v>
      </c>
      <c r="F316" s="7">
        <v>39366</v>
      </c>
      <c r="G316" s="7">
        <f t="shared" si="27"/>
        <v>39366</v>
      </c>
      <c r="H316" s="115">
        <v>216.33</v>
      </c>
      <c r="I316" s="209">
        <f t="shared" si="25"/>
        <v>7982577</v>
      </c>
      <c r="J316" s="8">
        <v>0</v>
      </c>
      <c r="K316" s="8">
        <f t="shared" si="26"/>
        <v>7982577</v>
      </c>
      <c r="L316" s="90"/>
      <c r="N316" s="87"/>
      <c r="P316" s="87"/>
      <c r="Q316" s="87"/>
    </row>
    <row r="317" spans="1:18" s="9" customFormat="1" ht="21.75" customHeight="1" x14ac:dyDescent="0.25">
      <c r="A317" s="10">
        <f t="shared" si="22"/>
        <v>313</v>
      </c>
      <c r="B317" s="11" t="s">
        <v>296</v>
      </c>
      <c r="C317" s="12">
        <v>1406110784</v>
      </c>
      <c r="D317" s="354" t="str">
        <f>VLOOKUP(C317,'[24]List chuẩn'!$C$2:$D$514,2,0)</f>
        <v>Nguyễn Thị Thu Hằng</v>
      </c>
      <c r="E317" s="11" t="s">
        <v>296</v>
      </c>
      <c r="F317" s="7">
        <v>39277</v>
      </c>
      <c r="G317" s="7">
        <f>+F317</f>
        <v>39277</v>
      </c>
      <c r="H317" s="115">
        <v>192.65</v>
      </c>
      <c r="I317" s="209">
        <f t="shared" si="25"/>
        <v>7108785</v>
      </c>
      <c r="J317" s="8">
        <v>0</v>
      </c>
      <c r="K317" s="8">
        <f t="shared" si="26"/>
        <v>7108785</v>
      </c>
      <c r="L317" s="90"/>
      <c r="N317" s="87"/>
      <c r="P317" s="87"/>
      <c r="Q317" s="87"/>
      <c r="R317" s="87">
        <f>ROUND(P317,0)</f>
        <v>0</v>
      </c>
    </row>
    <row r="318" spans="1:18" s="9" customFormat="1" ht="21.75" customHeight="1" x14ac:dyDescent="0.25">
      <c r="A318" s="10">
        <f t="shared" si="22"/>
        <v>314</v>
      </c>
      <c r="B318" s="11" t="s">
        <v>297</v>
      </c>
      <c r="C318" s="12">
        <v>1406110785</v>
      </c>
      <c r="D318" s="354" t="str">
        <f>VLOOKUP(C318,'[24]List chuẩn'!$C$2:$D$514,2,0)</f>
        <v>Bùi Hải Nguyên</v>
      </c>
      <c r="E318" s="11" t="s">
        <v>297</v>
      </c>
      <c r="F318" s="7">
        <v>39243</v>
      </c>
      <c r="G318" s="7">
        <v>39264</v>
      </c>
      <c r="H318" s="116">
        <v>192.65</v>
      </c>
      <c r="I318" s="209">
        <f t="shared" si="25"/>
        <v>7108785</v>
      </c>
      <c r="J318" s="8">
        <v>0</v>
      </c>
      <c r="K318" s="8">
        <f t="shared" si="26"/>
        <v>7108785</v>
      </c>
      <c r="L318" s="90"/>
      <c r="N318" s="87"/>
      <c r="P318" s="87"/>
      <c r="Q318" s="87"/>
    </row>
    <row r="319" spans="1:18" s="9" customFormat="1" ht="21.75" customHeight="1" x14ac:dyDescent="0.25">
      <c r="A319" s="10">
        <f t="shared" si="22"/>
        <v>315</v>
      </c>
      <c r="B319" s="11" t="s">
        <v>298</v>
      </c>
      <c r="C319" s="12">
        <v>1406110786</v>
      </c>
      <c r="D319" s="354" t="str">
        <f>VLOOKUP(C319,'[24]List chuẩn'!$C$2:$D$514,2,0)</f>
        <v>Cao Khánh Phương</v>
      </c>
      <c r="E319" s="11" t="s">
        <v>298</v>
      </c>
      <c r="F319" s="7">
        <v>39216</v>
      </c>
      <c r="G319" s="7">
        <v>39264</v>
      </c>
      <c r="H319" s="115">
        <v>216.33</v>
      </c>
      <c r="I319" s="209">
        <f t="shared" si="25"/>
        <v>7982577</v>
      </c>
      <c r="J319" s="8">
        <v>0</v>
      </c>
      <c r="K319" s="8">
        <f t="shared" si="26"/>
        <v>7982577</v>
      </c>
      <c r="L319" s="90"/>
      <c r="N319" s="87"/>
      <c r="P319" s="87"/>
      <c r="Q319" s="87"/>
    </row>
    <row r="320" spans="1:18" s="9" customFormat="1" ht="21.75" customHeight="1" x14ac:dyDescent="0.25">
      <c r="A320" s="10">
        <f t="shared" si="22"/>
        <v>316</v>
      </c>
      <c r="B320" s="11" t="s">
        <v>299</v>
      </c>
      <c r="C320" s="12">
        <v>1406110787</v>
      </c>
      <c r="D320" s="354" t="str">
        <f>VLOOKUP(C320,'[24]List chuẩn'!$C$2:$D$514,2,0)</f>
        <v xml:space="preserve"> Đào Anh Vũ</v>
      </c>
      <c r="E320" s="11" t="s">
        <v>299</v>
      </c>
      <c r="F320" s="7">
        <v>39475</v>
      </c>
      <c r="G320" s="7">
        <f>+F320</f>
        <v>39475</v>
      </c>
      <c r="H320" s="115">
        <v>216.33</v>
      </c>
      <c r="I320" s="209">
        <f t="shared" si="25"/>
        <v>7982577</v>
      </c>
      <c r="J320" s="8">
        <v>0</v>
      </c>
      <c r="K320" s="8">
        <f t="shared" si="26"/>
        <v>7982577</v>
      </c>
      <c r="L320" s="90"/>
      <c r="N320" s="87"/>
      <c r="P320" s="87"/>
      <c r="Q320" s="87"/>
    </row>
    <row r="321" spans="1:17" s="9" customFormat="1" ht="21.75" customHeight="1" x14ac:dyDescent="0.25">
      <c r="A321" s="10">
        <f t="shared" si="22"/>
        <v>317</v>
      </c>
      <c r="B321" s="11" t="s">
        <v>300</v>
      </c>
      <c r="C321" s="12">
        <v>1406110323</v>
      </c>
      <c r="D321" s="354" t="str">
        <f>VLOOKUP(C321,'[24]List chuẩn'!$C$2:$D$514,2,0)</f>
        <v>Phạm Đức Tú</v>
      </c>
      <c r="E321" s="11" t="s">
        <v>300</v>
      </c>
      <c r="F321" s="7">
        <v>39209</v>
      </c>
      <c r="G321" s="7">
        <v>39264</v>
      </c>
      <c r="H321" s="115">
        <v>192.65</v>
      </c>
      <c r="I321" s="209">
        <f t="shared" si="25"/>
        <v>7108785</v>
      </c>
      <c r="J321" s="8">
        <v>0</v>
      </c>
      <c r="K321" s="8">
        <f t="shared" si="26"/>
        <v>7108785</v>
      </c>
      <c r="L321" s="90"/>
      <c r="N321" s="87"/>
      <c r="P321" s="87"/>
      <c r="Q321" s="87"/>
    </row>
    <row r="322" spans="1:17" s="9" customFormat="1" ht="21.75" customHeight="1" x14ac:dyDescent="0.25">
      <c r="A322" s="10">
        <f t="shared" si="22"/>
        <v>318</v>
      </c>
      <c r="B322" s="11" t="s">
        <v>301</v>
      </c>
      <c r="C322" s="12">
        <v>1406111704</v>
      </c>
      <c r="D322" s="354" t="str">
        <f>VLOOKUP(C322,'[24]List chuẩn'!$C$2:$D$514,2,0)</f>
        <v>Đào Thị Chân Phương</v>
      </c>
      <c r="E322" s="11" t="s">
        <v>301</v>
      </c>
      <c r="F322" s="7">
        <v>39264</v>
      </c>
      <c r="G322" s="7">
        <f t="shared" ref="G322:G327" si="28">+F322</f>
        <v>39264</v>
      </c>
      <c r="H322" s="115">
        <v>192.65</v>
      </c>
      <c r="I322" s="209">
        <f t="shared" si="25"/>
        <v>7108785</v>
      </c>
      <c r="J322" s="8">
        <v>-14217570</v>
      </c>
      <c r="K322" s="8">
        <f t="shared" si="26"/>
        <v>-7108785</v>
      </c>
      <c r="L322" s="89"/>
      <c r="N322" s="87"/>
      <c r="P322" s="87"/>
      <c r="Q322" s="87"/>
    </row>
    <row r="323" spans="1:17" s="9" customFormat="1" ht="21.75" customHeight="1" x14ac:dyDescent="0.25">
      <c r="A323" s="10">
        <f t="shared" si="22"/>
        <v>319</v>
      </c>
      <c r="B323" s="11" t="s">
        <v>302</v>
      </c>
      <c r="C323" s="12">
        <v>1406110790</v>
      </c>
      <c r="D323" s="354" t="str">
        <f>VLOOKUP(C323,'[24]List chuẩn'!$C$2:$D$514,2,0)</f>
        <v>Phạm Thị Sáng</v>
      </c>
      <c r="E323" s="11" t="s">
        <v>302</v>
      </c>
      <c r="F323" s="7">
        <v>39300</v>
      </c>
      <c r="G323" s="7">
        <f t="shared" si="28"/>
        <v>39300</v>
      </c>
      <c r="H323" s="115">
        <v>216.33</v>
      </c>
      <c r="I323" s="209">
        <f t="shared" si="25"/>
        <v>7982577</v>
      </c>
      <c r="J323" s="8">
        <v>0</v>
      </c>
      <c r="K323" s="8">
        <f t="shared" si="26"/>
        <v>7982577</v>
      </c>
      <c r="L323" s="90"/>
      <c r="N323" s="87"/>
      <c r="P323" s="87"/>
      <c r="Q323" s="87"/>
    </row>
    <row r="324" spans="1:17" s="9" customFormat="1" ht="21.75" customHeight="1" x14ac:dyDescent="0.25">
      <c r="A324" s="10">
        <f t="shared" si="22"/>
        <v>320</v>
      </c>
      <c r="B324" s="11" t="s">
        <v>303</v>
      </c>
      <c r="C324" s="12">
        <v>1406110791</v>
      </c>
      <c r="D324" s="354" t="str">
        <f>VLOOKUP(C324,'[24]List chuẩn'!$C$2:$D$514,2,0)</f>
        <v>Bùi Thiện Minh</v>
      </c>
      <c r="E324" s="11" t="s">
        <v>303</v>
      </c>
      <c r="F324" s="7">
        <v>39456</v>
      </c>
      <c r="G324" s="7">
        <f t="shared" si="28"/>
        <v>39456</v>
      </c>
      <c r="H324" s="115">
        <v>216.33</v>
      </c>
      <c r="I324" s="209">
        <f t="shared" si="25"/>
        <v>7982577</v>
      </c>
      <c r="J324" s="8">
        <v>0</v>
      </c>
      <c r="K324" s="8">
        <f t="shared" si="26"/>
        <v>7982577</v>
      </c>
      <c r="L324" s="90"/>
      <c r="N324" s="87"/>
      <c r="P324" s="87"/>
      <c r="Q324" s="87"/>
    </row>
    <row r="325" spans="1:17" s="9" customFormat="1" ht="21.75" customHeight="1" x14ac:dyDescent="0.25">
      <c r="A325" s="10">
        <f t="shared" si="22"/>
        <v>321</v>
      </c>
      <c r="B325" s="11" t="s">
        <v>304</v>
      </c>
      <c r="C325" s="12">
        <v>1406110792</v>
      </c>
      <c r="D325" s="354" t="str">
        <f>VLOOKUP(C325,'[24]List chuẩn'!$C$2:$D$514,2,0)</f>
        <v>Nguyễn Vũ Long</v>
      </c>
      <c r="E325" s="11" t="s">
        <v>304</v>
      </c>
      <c r="F325" s="7">
        <v>39282</v>
      </c>
      <c r="G325" s="7">
        <f t="shared" si="28"/>
        <v>39282</v>
      </c>
      <c r="H325" s="115">
        <v>192.65</v>
      </c>
      <c r="I325" s="209">
        <f t="shared" si="25"/>
        <v>7108785</v>
      </c>
      <c r="J325" s="8">
        <v>0</v>
      </c>
      <c r="K325" s="8">
        <f t="shared" si="26"/>
        <v>7108785</v>
      </c>
      <c r="L325" s="90"/>
      <c r="N325" s="87"/>
      <c r="P325" s="87"/>
      <c r="Q325" s="87"/>
    </row>
    <row r="326" spans="1:17" s="9" customFormat="1" ht="21.75" customHeight="1" x14ac:dyDescent="0.25">
      <c r="A326" s="10">
        <f t="shared" si="22"/>
        <v>322</v>
      </c>
      <c r="B326" s="11" t="s">
        <v>305</v>
      </c>
      <c r="C326" s="12">
        <v>1406110793</v>
      </c>
      <c r="D326" s="354" t="str">
        <f>VLOOKUP(C326,'[24]List chuẩn'!$C$2:$D$514,2,0)</f>
        <v>Nguyễn Thị Lan Anh</v>
      </c>
      <c r="E326" s="11" t="s">
        <v>305</v>
      </c>
      <c r="F326" s="7">
        <v>39305</v>
      </c>
      <c r="G326" s="7">
        <f t="shared" si="28"/>
        <v>39305</v>
      </c>
      <c r="H326" s="115">
        <v>192.65</v>
      </c>
      <c r="I326" s="209">
        <f t="shared" si="25"/>
        <v>7108785</v>
      </c>
      <c r="J326" s="8">
        <v>0</v>
      </c>
      <c r="K326" s="8">
        <f t="shared" si="26"/>
        <v>7108785</v>
      </c>
      <c r="L326" s="90"/>
      <c r="N326" s="87"/>
      <c r="P326" s="87"/>
      <c r="Q326" s="87"/>
    </row>
    <row r="327" spans="1:17" s="9" customFormat="1" ht="21.75" customHeight="1" x14ac:dyDescent="0.25">
      <c r="A327" s="10">
        <f t="shared" ref="A327:A390" si="29">A326+1</f>
        <v>323</v>
      </c>
      <c r="B327" s="16" t="s">
        <v>306</v>
      </c>
      <c r="C327" s="12">
        <v>1406110794</v>
      </c>
      <c r="D327" s="354" t="str">
        <f>VLOOKUP(C327,'[24]List chuẩn'!$C$2:$D$514,2,0)</f>
        <v>Huỳnh Thị Quỳnh Nga</v>
      </c>
      <c r="E327" s="16" t="s">
        <v>306</v>
      </c>
      <c r="F327" s="7">
        <v>39310</v>
      </c>
      <c r="G327" s="7">
        <f t="shared" si="28"/>
        <v>39310</v>
      </c>
      <c r="H327" s="115">
        <v>216.33</v>
      </c>
      <c r="I327" s="209">
        <f t="shared" si="25"/>
        <v>7982577</v>
      </c>
      <c r="J327" s="8">
        <v>0</v>
      </c>
      <c r="K327" s="8">
        <f t="shared" si="26"/>
        <v>7982577</v>
      </c>
      <c r="L327" s="90"/>
      <c r="N327" s="87"/>
      <c r="P327" s="87"/>
      <c r="Q327" s="87"/>
    </row>
    <row r="328" spans="1:17" s="9" customFormat="1" ht="21.75" customHeight="1" x14ac:dyDescent="0.25">
      <c r="A328" s="10">
        <f t="shared" si="29"/>
        <v>324</v>
      </c>
      <c r="B328" s="11" t="s">
        <v>307</v>
      </c>
      <c r="C328" s="12">
        <v>1406110795</v>
      </c>
      <c r="D328" s="354" t="str">
        <f>VLOOKUP(C328,'[24]List chuẩn'!$C$2:$D$514,2,0)</f>
        <v>Nguyễn Việt Hùng</v>
      </c>
      <c r="E328" s="11" t="s">
        <v>307</v>
      </c>
      <c r="F328" s="7">
        <v>39104</v>
      </c>
      <c r="G328" s="7">
        <v>39264</v>
      </c>
      <c r="H328" s="115">
        <v>216.33</v>
      </c>
      <c r="I328" s="209">
        <f t="shared" si="25"/>
        <v>7982577</v>
      </c>
      <c r="J328" s="8">
        <v>0</v>
      </c>
      <c r="K328" s="8">
        <f t="shared" si="26"/>
        <v>7982577</v>
      </c>
      <c r="L328" s="90"/>
      <c r="N328" s="87"/>
      <c r="P328" s="87"/>
      <c r="Q328" s="87"/>
    </row>
    <row r="329" spans="1:17" s="9" customFormat="1" ht="21.75" customHeight="1" x14ac:dyDescent="0.25">
      <c r="A329" s="10">
        <f t="shared" si="29"/>
        <v>325</v>
      </c>
      <c r="B329" s="11" t="s">
        <v>308</v>
      </c>
      <c r="C329" s="12">
        <v>1406111705</v>
      </c>
      <c r="D329" s="354" t="str">
        <f>VLOOKUP(C329,'[24]List chuẩn'!$C$2:$D$514,2,0)</f>
        <v>Nguyễn Thị Thành</v>
      </c>
      <c r="E329" s="11" t="s">
        <v>308</v>
      </c>
      <c r="F329" s="7">
        <v>39409</v>
      </c>
      <c r="G329" s="7">
        <f>+F329</f>
        <v>39409</v>
      </c>
      <c r="H329" s="115">
        <v>192.65</v>
      </c>
      <c r="I329" s="209">
        <f t="shared" si="25"/>
        <v>7108785</v>
      </c>
      <c r="J329" s="8">
        <v>0</v>
      </c>
      <c r="K329" s="8">
        <f t="shared" si="26"/>
        <v>7108785</v>
      </c>
      <c r="L329" s="90"/>
      <c r="N329" s="87"/>
      <c r="P329" s="87"/>
      <c r="Q329" s="87"/>
    </row>
    <row r="330" spans="1:17" s="9" customFormat="1" ht="21.75" customHeight="1" x14ac:dyDescent="0.25">
      <c r="A330" s="10">
        <f t="shared" si="29"/>
        <v>326</v>
      </c>
      <c r="B330" s="11" t="s">
        <v>309</v>
      </c>
      <c r="C330" s="12">
        <v>1406110797</v>
      </c>
      <c r="D330" s="354" t="str">
        <f>VLOOKUP(C330,'[24]List chuẩn'!$C$2:$D$514,2,0)</f>
        <v>Trần Thị Nga</v>
      </c>
      <c r="E330" s="11" t="s">
        <v>309</v>
      </c>
      <c r="F330" s="7">
        <v>39469</v>
      </c>
      <c r="G330" s="7">
        <f>+F330</f>
        <v>39469</v>
      </c>
      <c r="H330" s="115">
        <v>192.65</v>
      </c>
      <c r="I330" s="209">
        <f t="shared" si="25"/>
        <v>7108785</v>
      </c>
      <c r="J330" s="8">
        <v>0</v>
      </c>
      <c r="K330" s="8">
        <f t="shared" si="26"/>
        <v>7108785</v>
      </c>
      <c r="L330" s="90"/>
      <c r="N330" s="87"/>
      <c r="P330" s="87"/>
      <c r="Q330" s="87"/>
    </row>
    <row r="331" spans="1:17" s="9" customFormat="1" ht="21.75" customHeight="1" x14ac:dyDescent="0.3">
      <c r="A331" s="10">
        <f t="shared" si="29"/>
        <v>327</v>
      </c>
      <c r="B331" s="11" t="s">
        <v>310</v>
      </c>
      <c r="C331" s="12">
        <v>1406110798</v>
      </c>
      <c r="D331" s="354" t="str">
        <f>VLOOKUP(C331,'[24]List chuẩn'!$C$2:$D$514,2,0)</f>
        <v>Tô Tuấn</v>
      </c>
      <c r="E331" s="11" t="s">
        <v>310</v>
      </c>
      <c r="F331" s="7">
        <v>39437</v>
      </c>
      <c r="G331" s="7">
        <f>+F331</f>
        <v>39437</v>
      </c>
      <c r="H331" s="115">
        <v>216.33</v>
      </c>
      <c r="I331" s="209">
        <f t="shared" si="25"/>
        <v>7982577</v>
      </c>
      <c r="J331" s="8">
        <v>0</v>
      </c>
      <c r="K331" s="8">
        <f t="shared" si="26"/>
        <v>7982577</v>
      </c>
      <c r="L331" s="110"/>
      <c r="M331" s="111"/>
      <c r="N331" s="87"/>
      <c r="P331" s="87"/>
      <c r="Q331" s="87"/>
    </row>
    <row r="332" spans="1:17" s="9" customFormat="1" ht="21.75" customHeight="1" x14ac:dyDescent="0.25">
      <c r="A332" s="10">
        <f t="shared" si="29"/>
        <v>328</v>
      </c>
      <c r="B332" s="11" t="s">
        <v>311</v>
      </c>
      <c r="C332" s="12">
        <v>1406110799</v>
      </c>
      <c r="D332" s="354" t="str">
        <f>VLOOKUP(C332,'[24]List chuẩn'!$C$2:$D$514,2,0)</f>
        <v>Trần Thị Lan Hương</v>
      </c>
      <c r="E332" s="11" t="s">
        <v>311</v>
      </c>
      <c r="F332" s="7">
        <v>39263</v>
      </c>
      <c r="G332" s="7">
        <v>39264</v>
      </c>
      <c r="H332" s="117">
        <v>216.33</v>
      </c>
      <c r="I332" s="209">
        <f t="shared" si="25"/>
        <v>7982577</v>
      </c>
      <c r="J332" s="8">
        <v>0</v>
      </c>
      <c r="K332" s="8">
        <f t="shared" si="26"/>
        <v>7982577</v>
      </c>
      <c r="L332" s="90"/>
      <c r="N332" s="87"/>
      <c r="P332" s="87"/>
      <c r="Q332" s="87"/>
    </row>
    <row r="333" spans="1:17" s="9" customFormat="1" ht="21.75" customHeight="1" x14ac:dyDescent="0.25">
      <c r="A333" s="10">
        <f t="shared" si="29"/>
        <v>329</v>
      </c>
      <c r="B333" s="11" t="s">
        <v>312</v>
      </c>
      <c r="C333" s="12">
        <v>1406110800</v>
      </c>
      <c r="D333" s="354" t="str">
        <f>VLOOKUP(C333,'[24]List chuẩn'!$C$2:$D$514,2,0)</f>
        <v>Lê Mai Hương</v>
      </c>
      <c r="E333" s="11" t="s">
        <v>312</v>
      </c>
      <c r="F333" s="7">
        <v>39158</v>
      </c>
      <c r="G333" s="7">
        <v>39264</v>
      </c>
      <c r="H333" s="115">
        <v>192.65</v>
      </c>
      <c r="I333" s="209">
        <f t="shared" si="25"/>
        <v>7108785</v>
      </c>
      <c r="J333" s="8">
        <v>-14217570</v>
      </c>
      <c r="K333" s="8">
        <f t="shared" si="26"/>
        <v>-7108785</v>
      </c>
      <c r="L333" s="89"/>
      <c r="M333" s="111"/>
      <c r="N333" s="87"/>
      <c r="P333" s="87"/>
      <c r="Q333" s="87"/>
    </row>
    <row r="334" spans="1:17" s="9" customFormat="1" ht="21.75" customHeight="1" x14ac:dyDescent="0.25">
      <c r="A334" s="10">
        <f t="shared" si="29"/>
        <v>330</v>
      </c>
      <c r="B334" s="11" t="s">
        <v>313</v>
      </c>
      <c r="C334" s="12">
        <v>1406110801</v>
      </c>
      <c r="D334" s="354" t="str">
        <f>VLOOKUP(C334,'[24]List chuẩn'!$C$2:$D$514,2,0)</f>
        <v>Diệp Mỹ Liên</v>
      </c>
      <c r="E334" s="11" t="s">
        <v>313</v>
      </c>
      <c r="F334" s="7">
        <v>39214</v>
      </c>
      <c r="G334" s="7">
        <v>39264</v>
      </c>
      <c r="H334" s="115">
        <v>192.65</v>
      </c>
      <c r="I334" s="209">
        <f t="shared" si="25"/>
        <v>7108785</v>
      </c>
      <c r="J334" s="8">
        <v>0</v>
      </c>
      <c r="K334" s="8">
        <f t="shared" si="26"/>
        <v>7108785</v>
      </c>
      <c r="L334" s="90"/>
      <c r="N334" s="87"/>
      <c r="P334" s="87"/>
      <c r="Q334" s="87"/>
    </row>
    <row r="335" spans="1:17" s="9" customFormat="1" ht="21.75" customHeight="1" x14ac:dyDescent="0.25">
      <c r="A335" s="10">
        <f t="shared" si="29"/>
        <v>331</v>
      </c>
      <c r="B335" s="11" t="s">
        <v>314</v>
      </c>
      <c r="C335" s="12">
        <v>1406110337</v>
      </c>
      <c r="D335" s="354" t="str">
        <f>VLOOKUP(C335,'[24]List chuẩn'!$C$2:$D$514,2,0)</f>
        <v>Nguyễn Thị Kim Chi</v>
      </c>
      <c r="E335" s="11" t="s">
        <v>314</v>
      </c>
      <c r="F335" s="13">
        <v>39428</v>
      </c>
      <c r="G335" s="7">
        <f t="shared" ref="G335:G361" si="30">+F335</f>
        <v>39428</v>
      </c>
      <c r="H335" s="115">
        <v>216.33</v>
      </c>
      <c r="I335" s="209">
        <f t="shared" si="25"/>
        <v>7982577</v>
      </c>
      <c r="J335" s="8">
        <v>0</v>
      </c>
      <c r="K335" s="8">
        <f t="shared" si="26"/>
        <v>7982577</v>
      </c>
      <c r="L335" s="90"/>
      <c r="N335" s="87"/>
      <c r="P335" s="87"/>
      <c r="Q335" s="87"/>
    </row>
    <row r="336" spans="1:17" s="9" customFormat="1" ht="21.75" customHeight="1" x14ac:dyDescent="0.25">
      <c r="A336" s="10">
        <f t="shared" si="29"/>
        <v>332</v>
      </c>
      <c r="B336" s="11" t="s">
        <v>315</v>
      </c>
      <c r="C336" s="12">
        <v>1406110803</v>
      </c>
      <c r="D336" s="354" t="str">
        <f>VLOOKUP(C336,'[24]List chuẩn'!$C$2:$D$514,2,0)</f>
        <v>Hồ Thị Minh Tý</v>
      </c>
      <c r="E336" s="11" t="s">
        <v>315</v>
      </c>
      <c r="F336" s="7">
        <v>39458</v>
      </c>
      <c r="G336" s="7">
        <f t="shared" si="30"/>
        <v>39458</v>
      </c>
      <c r="H336" s="115">
        <v>216.33</v>
      </c>
      <c r="I336" s="209">
        <f t="shared" si="25"/>
        <v>7982577</v>
      </c>
      <c r="J336" s="8">
        <v>0</v>
      </c>
      <c r="K336" s="8">
        <f t="shared" si="26"/>
        <v>7982577</v>
      </c>
      <c r="L336" s="89"/>
      <c r="N336" s="87"/>
      <c r="P336" s="87"/>
      <c r="Q336" s="87"/>
    </row>
    <row r="337" spans="1:17" s="9" customFormat="1" ht="21.75" customHeight="1" x14ac:dyDescent="0.25">
      <c r="A337" s="10">
        <f t="shared" si="29"/>
        <v>333</v>
      </c>
      <c r="B337" s="11" t="s">
        <v>316</v>
      </c>
      <c r="C337" s="12">
        <v>1406110804</v>
      </c>
      <c r="D337" s="354" t="str">
        <f>VLOOKUP(C337,'[24]List chuẩn'!$C$2:$D$514,2,0)</f>
        <v>Vũ Thị Tuyết Mai</v>
      </c>
      <c r="E337" s="11" t="s">
        <v>316</v>
      </c>
      <c r="F337" s="7">
        <v>39540</v>
      </c>
      <c r="G337" s="7">
        <f t="shared" si="30"/>
        <v>39540</v>
      </c>
      <c r="H337" s="115">
        <v>192.65</v>
      </c>
      <c r="I337" s="209">
        <f t="shared" si="25"/>
        <v>7108785</v>
      </c>
      <c r="J337" s="8">
        <v>0</v>
      </c>
      <c r="K337" s="8">
        <f t="shared" si="26"/>
        <v>7108785</v>
      </c>
      <c r="L337" s="90"/>
      <c r="N337" s="87"/>
      <c r="P337" s="87"/>
      <c r="Q337" s="87"/>
    </row>
    <row r="338" spans="1:17" s="9" customFormat="1" ht="21.75" customHeight="1" x14ac:dyDescent="0.25">
      <c r="A338" s="10">
        <f t="shared" si="29"/>
        <v>334</v>
      </c>
      <c r="B338" s="11" t="s">
        <v>317</v>
      </c>
      <c r="C338" s="12">
        <v>1406110805</v>
      </c>
      <c r="D338" s="354" t="str">
        <f>VLOOKUP(C338,'[24]List chuẩn'!$C$2:$D$514,2,0)</f>
        <v>Cao Thị Quỳnh Liên</v>
      </c>
      <c r="E338" s="11" t="s">
        <v>317</v>
      </c>
      <c r="F338" s="7">
        <v>39277</v>
      </c>
      <c r="G338" s="7">
        <f t="shared" si="30"/>
        <v>39277</v>
      </c>
      <c r="H338" s="115">
        <v>192.65</v>
      </c>
      <c r="I338" s="209">
        <f t="shared" si="25"/>
        <v>7108785</v>
      </c>
      <c r="J338" s="8">
        <v>0</v>
      </c>
      <c r="K338" s="8">
        <f t="shared" si="26"/>
        <v>7108785</v>
      </c>
      <c r="L338" s="90"/>
      <c r="N338" s="87"/>
      <c r="P338" s="87"/>
      <c r="Q338" s="87"/>
    </row>
    <row r="339" spans="1:17" s="9" customFormat="1" ht="21.75" customHeight="1" x14ac:dyDescent="0.25">
      <c r="A339" s="10">
        <f t="shared" si="29"/>
        <v>335</v>
      </c>
      <c r="B339" s="11" t="s">
        <v>318</v>
      </c>
      <c r="C339" s="12">
        <v>1406110806</v>
      </c>
      <c r="D339" s="354" t="str">
        <f>VLOOKUP(C339,'[24]List chuẩn'!$C$2:$D$514,2,0)</f>
        <v>Nguyễn Thị Lê Giang</v>
      </c>
      <c r="E339" s="11" t="s">
        <v>318</v>
      </c>
      <c r="F339" s="7">
        <v>39508</v>
      </c>
      <c r="G339" s="7">
        <f t="shared" si="30"/>
        <v>39508</v>
      </c>
      <c r="H339" s="120">
        <v>216.33</v>
      </c>
      <c r="I339" s="209">
        <f t="shared" si="25"/>
        <v>7982577</v>
      </c>
      <c r="J339" s="8">
        <v>0</v>
      </c>
      <c r="K339" s="8">
        <f t="shared" si="26"/>
        <v>7982577</v>
      </c>
      <c r="L339" s="90"/>
      <c r="N339" s="87"/>
      <c r="P339" s="87"/>
      <c r="Q339" s="87"/>
    </row>
    <row r="340" spans="1:17" s="9" customFormat="1" ht="21.75" customHeight="1" x14ac:dyDescent="0.25">
      <c r="A340" s="10">
        <f t="shared" si="29"/>
        <v>336</v>
      </c>
      <c r="B340" s="11" t="s">
        <v>319</v>
      </c>
      <c r="C340" s="12">
        <v>1406111143</v>
      </c>
      <c r="D340" s="354" t="str">
        <f>VLOOKUP(C340,'[24]List chuẩn'!$C$2:$D$514,2,0)</f>
        <v>Cao Khánh Phương</v>
      </c>
      <c r="E340" s="11" t="s">
        <v>319</v>
      </c>
      <c r="F340" s="7">
        <v>39423</v>
      </c>
      <c r="G340" s="7">
        <f t="shared" si="30"/>
        <v>39423</v>
      </c>
      <c r="H340" s="115">
        <v>216.33</v>
      </c>
      <c r="I340" s="209">
        <f t="shared" si="25"/>
        <v>7982577</v>
      </c>
      <c r="J340" s="8">
        <v>0</v>
      </c>
      <c r="K340" s="8">
        <f t="shared" si="26"/>
        <v>7982577</v>
      </c>
      <c r="L340" s="90"/>
      <c r="N340" s="87"/>
      <c r="P340" s="87"/>
      <c r="Q340" s="87"/>
    </row>
    <row r="341" spans="1:17" s="9" customFormat="1" ht="21.75" customHeight="1" x14ac:dyDescent="0.25">
      <c r="A341" s="10">
        <f t="shared" si="29"/>
        <v>337</v>
      </c>
      <c r="B341" s="11" t="s">
        <v>320</v>
      </c>
      <c r="C341" s="12">
        <v>1406111144</v>
      </c>
      <c r="D341" s="354" t="str">
        <f>VLOOKUP(C341,'[24]List chuẩn'!$C$2:$D$514,2,0)</f>
        <v>Phan Đình Phong</v>
      </c>
      <c r="E341" s="11" t="s">
        <v>320</v>
      </c>
      <c r="F341" s="7">
        <v>39433</v>
      </c>
      <c r="G341" s="7">
        <f t="shared" si="30"/>
        <v>39433</v>
      </c>
      <c r="H341" s="115">
        <v>192.65</v>
      </c>
      <c r="I341" s="209">
        <f t="shared" si="25"/>
        <v>7108785</v>
      </c>
      <c r="J341" s="8">
        <v>0</v>
      </c>
      <c r="K341" s="8">
        <f t="shared" si="26"/>
        <v>7108785</v>
      </c>
      <c r="L341" s="90"/>
      <c r="N341" s="87"/>
      <c r="P341" s="87"/>
      <c r="Q341" s="87"/>
    </row>
    <row r="342" spans="1:17" s="9" customFormat="1" ht="21.75" customHeight="1" x14ac:dyDescent="0.25">
      <c r="A342" s="10">
        <f t="shared" si="29"/>
        <v>338</v>
      </c>
      <c r="B342" s="11" t="s">
        <v>321</v>
      </c>
      <c r="C342" s="12">
        <v>1406110809</v>
      </c>
      <c r="D342" s="354" t="str">
        <f>VLOOKUP(C342,'[24]List chuẩn'!$C$2:$D$514,2,0)</f>
        <v>Phan Đình Nhiêm</v>
      </c>
      <c r="E342" s="11" t="s">
        <v>321</v>
      </c>
      <c r="F342" s="7">
        <v>39475</v>
      </c>
      <c r="G342" s="7">
        <f t="shared" si="30"/>
        <v>39475</v>
      </c>
      <c r="H342" s="115">
        <v>192.65</v>
      </c>
      <c r="I342" s="209">
        <f t="shared" si="25"/>
        <v>7108785</v>
      </c>
      <c r="J342" s="8">
        <v>0</v>
      </c>
      <c r="K342" s="8">
        <f t="shared" si="26"/>
        <v>7108785</v>
      </c>
      <c r="L342" s="90"/>
      <c r="N342" s="87"/>
      <c r="P342" s="87"/>
      <c r="Q342" s="87"/>
    </row>
    <row r="343" spans="1:17" s="9" customFormat="1" ht="21.75" customHeight="1" x14ac:dyDescent="0.25">
      <c r="A343" s="10">
        <f t="shared" si="29"/>
        <v>339</v>
      </c>
      <c r="B343" s="11" t="s">
        <v>322</v>
      </c>
      <c r="C343" s="12">
        <v>1406110810</v>
      </c>
      <c r="D343" s="354" t="str">
        <f>VLOOKUP(C343,'[24]List chuẩn'!$C$2:$D$514,2,0)</f>
        <v>Nguyễn Ngọc Dung</v>
      </c>
      <c r="E343" s="11" t="s">
        <v>322</v>
      </c>
      <c r="F343" s="7">
        <v>39286</v>
      </c>
      <c r="G343" s="7">
        <f t="shared" si="30"/>
        <v>39286</v>
      </c>
      <c r="H343" s="115">
        <v>216.33</v>
      </c>
      <c r="I343" s="209">
        <f t="shared" si="25"/>
        <v>7982577</v>
      </c>
      <c r="J343" s="8">
        <v>0</v>
      </c>
      <c r="K343" s="8">
        <f t="shared" si="26"/>
        <v>7982577</v>
      </c>
      <c r="L343" s="89"/>
      <c r="N343" s="87"/>
      <c r="P343" s="87"/>
      <c r="Q343" s="87"/>
    </row>
    <row r="344" spans="1:17" s="9" customFormat="1" ht="21.75" customHeight="1" x14ac:dyDescent="0.25">
      <c r="A344" s="10">
        <f t="shared" si="29"/>
        <v>340</v>
      </c>
      <c r="B344" s="11" t="s">
        <v>323</v>
      </c>
      <c r="C344" s="12">
        <v>1406111706</v>
      </c>
      <c r="D344" s="354" t="str">
        <f>VLOOKUP(C344,'[24]List chuẩn'!$C$2:$D$514,2,0)</f>
        <v>Phan Minh Chính</v>
      </c>
      <c r="E344" s="11" t="s">
        <v>323</v>
      </c>
      <c r="F344" s="7">
        <v>39502</v>
      </c>
      <c r="G344" s="7">
        <f t="shared" si="30"/>
        <v>39502</v>
      </c>
      <c r="H344" s="115">
        <v>216.33</v>
      </c>
      <c r="I344" s="209">
        <f t="shared" si="25"/>
        <v>7982577</v>
      </c>
      <c r="J344" s="8">
        <v>-15965154</v>
      </c>
      <c r="K344" s="8">
        <f t="shared" si="26"/>
        <v>-7982577</v>
      </c>
      <c r="L344" s="89"/>
      <c r="N344" s="87"/>
      <c r="P344" s="87"/>
      <c r="Q344" s="87"/>
    </row>
    <row r="345" spans="1:17" s="9" customFormat="1" ht="21.75" customHeight="1" x14ac:dyDescent="0.3">
      <c r="A345" s="10">
        <f t="shared" si="29"/>
        <v>341</v>
      </c>
      <c r="B345" s="11" t="s">
        <v>324</v>
      </c>
      <c r="C345" s="12">
        <v>1406110812</v>
      </c>
      <c r="D345" s="354" t="str">
        <f>VLOOKUP(C345,'[24]List chuẩn'!$C$2:$D$514,2,0)</f>
        <v>Nguyễn Thu Hằng</v>
      </c>
      <c r="E345" s="11" t="s">
        <v>324</v>
      </c>
      <c r="F345" s="7">
        <v>39444</v>
      </c>
      <c r="G345" s="7">
        <f t="shared" si="30"/>
        <v>39444</v>
      </c>
      <c r="H345" s="115">
        <v>192.65</v>
      </c>
      <c r="I345" s="209">
        <f t="shared" si="25"/>
        <v>7108785</v>
      </c>
      <c r="J345" s="8">
        <v>0</v>
      </c>
      <c r="K345" s="8">
        <f t="shared" si="26"/>
        <v>7108785</v>
      </c>
      <c r="L345" s="110"/>
      <c r="M345" s="111"/>
      <c r="N345" s="87"/>
      <c r="P345" s="87"/>
      <c r="Q345" s="87"/>
    </row>
    <row r="346" spans="1:17" s="9" customFormat="1" ht="25.5" customHeight="1" x14ac:dyDescent="0.25">
      <c r="A346" s="10">
        <f t="shared" si="29"/>
        <v>342</v>
      </c>
      <c r="B346" s="11" t="s">
        <v>325</v>
      </c>
      <c r="C346" s="12">
        <v>1406110813</v>
      </c>
      <c r="D346" s="354" t="str">
        <f>VLOOKUP(C346,'[24]List chuẩn'!$C$2:$D$514,2,0)</f>
        <v>Hoàng Ngọc Nga</v>
      </c>
      <c r="E346" s="11" t="s">
        <v>325</v>
      </c>
      <c r="F346" s="7">
        <v>39536</v>
      </c>
      <c r="G346" s="7">
        <f t="shared" si="30"/>
        <v>39536</v>
      </c>
      <c r="H346" s="115">
        <v>192.65</v>
      </c>
      <c r="I346" s="209">
        <f t="shared" si="25"/>
        <v>7108785</v>
      </c>
      <c r="J346" s="8">
        <v>0</v>
      </c>
      <c r="K346" s="8">
        <f t="shared" si="26"/>
        <v>7108785</v>
      </c>
      <c r="L346" s="90"/>
      <c r="N346" s="87"/>
      <c r="P346" s="87"/>
      <c r="Q346" s="87"/>
    </row>
    <row r="347" spans="1:17" s="9" customFormat="1" ht="21.75" customHeight="1" x14ac:dyDescent="0.25">
      <c r="A347" s="10">
        <f t="shared" si="29"/>
        <v>343</v>
      </c>
      <c r="B347" s="11" t="s">
        <v>326</v>
      </c>
      <c r="C347" s="12">
        <v>1406110814</v>
      </c>
      <c r="D347" s="354" t="str">
        <f>VLOOKUP(C347,'[24]List chuẩn'!$C$2:$D$514,2,0)</f>
        <v>Nguyễn Thị Thông</v>
      </c>
      <c r="E347" s="11" t="s">
        <v>326</v>
      </c>
      <c r="F347" s="7">
        <v>39527</v>
      </c>
      <c r="G347" s="7">
        <f t="shared" si="30"/>
        <v>39527</v>
      </c>
      <c r="H347" s="115">
        <v>216.33</v>
      </c>
      <c r="I347" s="209">
        <f t="shared" si="25"/>
        <v>7982577</v>
      </c>
      <c r="J347" s="8">
        <v>0</v>
      </c>
      <c r="K347" s="8">
        <f t="shared" si="26"/>
        <v>7982577</v>
      </c>
      <c r="L347" s="90"/>
      <c r="N347" s="87"/>
      <c r="P347" s="87"/>
      <c r="Q347" s="87"/>
    </row>
    <row r="348" spans="1:17" s="9" customFormat="1" ht="21.75" customHeight="1" x14ac:dyDescent="0.25">
      <c r="A348" s="10">
        <f t="shared" si="29"/>
        <v>344</v>
      </c>
      <c r="B348" s="11" t="s">
        <v>327</v>
      </c>
      <c r="C348" s="12">
        <v>1406110815</v>
      </c>
      <c r="D348" s="354" t="str">
        <f>VLOOKUP(C348,'[24]List chuẩn'!$C$2:$D$514,2,0)</f>
        <v>Nguyễn Thị Thuỷ</v>
      </c>
      <c r="E348" s="11" t="s">
        <v>327</v>
      </c>
      <c r="F348" s="7">
        <v>39406</v>
      </c>
      <c r="G348" s="7">
        <f t="shared" si="30"/>
        <v>39406</v>
      </c>
      <c r="H348" s="117">
        <v>216.33</v>
      </c>
      <c r="I348" s="209">
        <f t="shared" si="25"/>
        <v>7982577</v>
      </c>
      <c r="J348" s="8">
        <v>-7982577</v>
      </c>
      <c r="K348" s="8">
        <f t="shared" si="26"/>
        <v>0</v>
      </c>
      <c r="L348" s="90"/>
      <c r="N348" s="87"/>
      <c r="P348" s="87"/>
      <c r="Q348" s="87"/>
    </row>
    <row r="349" spans="1:17" s="9" customFormat="1" ht="21.75" customHeight="1" x14ac:dyDescent="0.25">
      <c r="A349" s="10">
        <f t="shared" si="29"/>
        <v>345</v>
      </c>
      <c r="B349" s="11" t="s">
        <v>328</v>
      </c>
      <c r="C349" s="12">
        <v>1406110816</v>
      </c>
      <c r="D349" s="354" t="str">
        <f>VLOOKUP(C349,'[24]List chuẩn'!$C$2:$D$514,2,0)</f>
        <v>Vũ Quang Thái</v>
      </c>
      <c r="E349" s="11" t="s">
        <v>328</v>
      </c>
      <c r="F349" s="7">
        <v>39512</v>
      </c>
      <c r="G349" s="7">
        <f t="shared" si="30"/>
        <v>39512</v>
      </c>
      <c r="H349" s="115">
        <v>192.65</v>
      </c>
      <c r="I349" s="209">
        <f t="shared" ref="I349:I374" si="31">ROUND(H349*$H$1*3,0)</f>
        <v>7108785</v>
      </c>
      <c r="J349" s="8">
        <v>0</v>
      </c>
      <c r="K349" s="8">
        <f t="shared" ref="K349:K374" si="32">I349+J349</f>
        <v>7108785</v>
      </c>
      <c r="L349" s="90"/>
      <c r="N349" s="87"/>
      <c r="P349" s="87"/>
      <c r="Q349" s="87"/>
    </row>
    <row r="350" spans="1:17" s="9" customFormat="1" ht="21.75" customHeight="1" x14ac:dyDescent="0.25">
      <c r="A350" s="10">
        <f t="shared" si="29"/>
        <v>346</v>
      </c>
      <c r="B350" s="11" t="s">
        <v>329</v>
      </c>
      <c r="C350" s="12">
        <v>1406111707</v>
      </c>
      <c r="D350" s="354" t="str">
        <f>VLOOKUP(C350,'[24]List chuẩn'!$C$2:$D$514,2,0)</f>
        <v>Phan Ngọc Hiền/ Nguyễn Thị Quý Đông</v>
      </c>
      <c r="E350" s="11" t="s">
        <v>329</v>
      </c>
      <c r="F350" s="7">
        <v>39444</v>
      </c>
      <c r="G350" s="7">
        <f t="shared" si="30"/>
        <v>39444</v>
      </c>
      <c r="H350" s="115">
        <v>192.65</v>
      </c>
      <c r="I350" s="209">
        <f t="shared" si="31"/>
        <v>7108785</v>
      </c>
      <c r="J350" s="8">
        <v>0</v>
      </c>
      <c r="K350" s="8">
        <f t="shared" si="32"/>
        <v>7108785</v>
      </c>
      <c r="L350" s="90"/>
      <c r="N350" s="87"/>
      <c r="P350" s="87"/>
      <c r="Q350" s="87"/>
    </row>
    <row r="351" spans="1:17" s="9" customFormat="1" ht="21.75" customHeight="1" x14ac:dyDescent="0.25">
      <c r="A351" s="10">
        <f t="shared" si="29"/>
        <v>347</v>
      </c>
      <c r="B351" s="11" t="s">
        <v>330</v>
      </c>
      <c r="C351" s="12">
        <v>1406110818</v>
      </c>
      <c r="D351" s="354" t="str">
        <f>VLOOKUP(C351,'[24]List chuẩn'!$C$2:$D$514,2,0)</f>
        <v>Lê Viết Tuấn/Tạ Thị Hà Thu</v>
      </c>
      <c r="E351" s="11" t="s">
        <v>330</v>
      </c>
      <c r="F351" s="7">
        <v>39531</v>
      </c>
      <c r="G351" s="7">
        <f t="shared" si="30"/>
        <v>39531</v>
      </c>
      <c r="H351" s="115">
        <v>216.33</v>
      </c>
      <c r="I351" s="209">
        <f t="shared" si="31"/>
        <v>7982577</v>
      </c>
      <c r="J351" s="8">
        <v>-15965154</v>
      </c>
      <c r="K351" s="8">
        <f t="shared" si="32"/>
        <v>-7982577</v>
      </c>
      <c r="L351" s="89"/>
      <c r="N351" s="87"/>
      <c r="P351" s="87"/>
      <c r="Q351" s="87"/>
    </row>
    <row r="352" spans="1:17" s="9" customFormat="1" ht="21.75" customHeight="1" x14ac:dyDescent="0.25">
      <c r="A352" s="10">
        <f t="shared" si="29"/>
        <v>348</v>
      </c>
      <c r="B352" s="11" t="s">
        <v>331</v>
      </c>
      <c r="C352" s="12">
        <v>1406111708</v>
      </c>
      <c r="D352" s="354" t="str">
        <f>VLOOKUP(C352,'[24]List chuẩn'!$C$2:$D$514,2,0)</f>
        <v>Nguyễn Thị Thanh Thủy</v>
      </c>
      <c r="E352" s="11" t="s">
        <v>331</v>
      </c>
      <c r="F352" s="13">
        <v>39266</v>
      </c>
      <c r="G352" s="7">
        <f t="shared" si="30"/>
        <v>39266</v>
      </c>
      <c r="H352" s="115">
        <v>216.33</v>
      </c>
      <c r="I352" s="209">
        <f t="shared" si="31"/>
        <v>7982577</v>
      </c>
      <c r="J352" s="8">
        <v>0</v>
      </c>
      <c r="K352" s="8">
        <f t="shared" si="32"/>
        <v>7982577</v>
      </c>
      <c r="L352" s="90"/>
      <c r="N352" s="87"/>
      <c r="P352" s="87"/>
      <c r="Q352" s="87"/>
    </row>
    <row r="353" spans="1:17" s="9" customFormat="1" ht="21.75" customHeight="1" x14ac:dyDescent="0.25">
      <c r="A353" s="10">
        <f t="shared" si="29"/>
        <v>349</v>
      </c>
      <c r="B353" s="11" t="s">
        <v>332</v>
      </c>
      <c r="C353" s="12">
        <v>1406111360</v>
      </c>
      <c r="D353" s="354" t="str">
        <f>VLOOKUP(C353,'[24]List chuẩn'!$C$2:$D$514,2,0)</f>
        <v>Nguyễn Thị Ngọc Lan</v>
      </c>
      <c r="E353" s="11" t="s">
        <v>332</v>
      </c>
      <c r="F353" s="7">
        <v>39442</v>
      </c>
      <c r="G353" s="7">
        <f t="shared" si="30"/>
        <v>39442</v>
      </c>
      <c r="H353" s="115">
        <v>192.65</v>
      </c>
      <c r="I353" s="209">
        <f t="shared" si="31"/>
        <v>7108785</v>
      </c>
      <c r="J353" s="8">
        <v>-14217570</v>
      </c>
      <c r="K353" s="8">
        <f t="shared" si="32"/>
        <v>-7108785</v>
      </c>
      <c r="L353" s="89"/>
      <c r="N353" s="87"/>
      <c r="P353" s="87"/>
      <c r="Q353" s="87"/>
    </row>
    <row r="354" spans="1:17" s="9" customFormat="1" ht="21.75" customHeight="1" x14ac:dyDescent="0.25">
      <c r="A354" s="10">
        <f t="shared" si="29"/>
        <v>350</v>
      </c>
      <c r="B354" s="11" t="s">
        <v>333</v>
      </c>
      <c r="C354" s="12">
        <v>1406110821</v>
      </c>
      <c r="D354" s="354" t="str">
        <f>VLOOKUP(C354,'[24]List chuẩn'!$C$2:$D$514,2,0)</f>
        <v>Phạm Đức Tú</v>
      </c>
      <c r="E354" s="11" t="s">
        <v>333</v>
      </c>
      <c r="F354" s="7">
        <v>39532</v>
      </c>
      <c r="G354" s="7">
        <f t="shared" si="30"/>
        <v>39532</v>
      </c>
      <c r="H354" s="115">
        <v>192.65</v>
      </c>
      <c r="I354" s="209">
        <f t="shared" si="31"/>
        <v>7108785</v>
      </c>
      <c r="J354" s="8">
        <v>0</v>
      </c>
      <c r="K354" s="8">
        <f t="shared" si="32"/>
        <v>7108785</v>
      </c>
      <c r="L354" s="90"/>
      <c r="N354" s="87"/>
      <c r="P354" s="87"/>
      <c r="Q354" s="87"/>
    </row>
    <row r="355" spans="1:17" s="9" customFormat="1" ht="21.75" customHeight="1" x14ac:dyDescent="0.25">
      <c r="A355" s="10">
        <f t="shared" si="29"/>
        <v>351</v>
      </c>
      <c r="B355" s="11" t="s">
        <v>334</v>
      </c>
      <c r="C355" s="12">
        <v>1406110822</v>
      </c>
      <c r="D355" s="354" t="str">
        <f>VLOOKUP(C355,'[24]List chuẩn'!$C$2:$D$514,2,0)</f>
        <v>Trần Tuyết Hồng</v>
      </c>
      <c r="E355" s="11" t="s">
        <v>334</v>
      </c>
      <c r="F355" s="7">
        <v>39316</v>
      </c>
      <c r="G355" s="7">
        <f t="shared" si="30"/>
        <v>39316</v>
      </c>
      <c r="H355" s="115">
        <v>216.33</v>
      </c>
      <c r="I355" s="209">
        <f t="shared" si="31"/>
        <v>7982577</v>
      </c>
      <c r="J355" s="8">
        <v>0</v>
      </c>
      <c r="K355" s="8">
        <f t="shared" si="32"/>
        <v>7982577</v>
      </c>
      <c r="L355" s="90"/>
      <c r="N355" s="87"/>
      <c r="P355" s="87"/>
      <c r="Q355" s="87"/>
    </row>
    <row r="356" spans="1:17" s="9" customFormat="1" ht="21.75" customHeight="1" x14ac:dyDescent="0.25">
      <c r="A356" s="10">
        <f t="shared" si="29"/>
        <v>352</v>
      </c>
      <c r="B356" s="11" t="s">
        <v>335</v>
      </c>
      <c r="C356" s="12">
        <v>1406110823</v>
      </c>
      <c r="D356" s="354" t="str">
        <f>VLOOKUP(C356,'[24]List chuẩn'!$C$2:$D$514,2,0)</f>
        <v>Nguyễn Trương Kiếm Sơn/ Phạm Thị Thu Hà</v>
      </c>
      <c r="E356" s="11" t="s">
        <v>335</v>
      </c>
      <c r="F356" s="7">
        <v>39449</v>
      </c>
      <c r="G356" s="7">
        <f t="shared" si="30"/>
        <v>39449</v>
      </c>
      <c r="H356" s="115">
        <v>216.33</v>
      </c>
      <c r="I356" s="209">
        <f t="shared" si="31"/>
        <v>7982577</v>
      </c>
      <c r="J356" s="8">
        <v>0</v>
      </c>
      <c r="K356" s="8">
        <f t="shared" si="32"/>
        <v>7982577</v>
      </c>
      <c r="L356" s="90"/>
      <c r="N356" s="87"/>
      <c r="P356" s="87"/>
      <c r="Q356" s="87"/>
    </row>
    <row r="357" spans="1:17" s="9" customFormat="1" ht="21.75" customHeight="1" x14ac:dyDescent="0.25">
      <c r="A357" s="10">
        <f t="shared" si="29"/>
        <v>353</v>
      </c>
      <c r="B357" s="11" t="s">
        <v>336</v>
      </c>
      <c r="C357" s="12">
        <v>1406111709</v>
      </c>
      <c r="D357" s="354" t="str">
        <f>VLOOKUP(C357,'[24]List chuẩn'!$C$2:$D$514,2,0)</f>
        <v>Hồ Ngàn Chi</v>
      </c>
      <c r="E357" s="11" t="s">
        <v>336</v>
      </c>
      <c r="F357" s="7">
        <v>39453</v>
      </c>
      <c r="G357" s="7">
        <f t="shared" si="30"/>
        <v>39453</v>
      </c>
      <c r="H357" s="115">
        <v>192.65</v>
      </c>
      <c r="I357" s="209">
        <f t="shared" si="31"/>
        <v>7108785</v>
      </c>
      <c r="J357" s="8">
        <v>0</v>
      </c>
      <c r="K357" s="8">
        <f t="shared" si="32"/>
        <v>7108785</v>
      </c>
      <c r="L357" s="90"/>
      <c r="N357" s="87"/>
      <c r="P357" s="87"/>
      <c r="Q357" s="87"/>
    </row>
    <row r="358" spans="1:17" s="9" customFormat="1" ht="21.75" customHeight="1" x14ac:dyDescent="0.25">
      <c r="A358" s="10">
        <f t="shared" si="29"/>
        <v>354</v>
      </c>
      <c r="B358" s="11" t="s">
        <v>337</v>
      </c>
      <c r="C358" s="12">
        <v>1406111710</v>
      </c>
      <c r="D358" s="354" t="str">
        <f>VLOOKUP(C358,'[24]List chuẩn'!$C$2:$D$514,2,0)</f>
        <v>Nguyễn Mai Lan</v>
      </c>
      <c r="E358" s="11" t="s">
        <v>337</v>
      </c>
      <c r="F358" s="7">
        <v>39575</v>
      </c>
      <c r="G358" s="7">
        <f t="shared" si="30"/>
        <v>39575</v>
      </c>
      <c r="H358" s="115">
        <v>192.65</v>
      </c>
      <c r="I358" s="209">
        <f t="shared" si="31"/>
        <v>7108785</v>
      </c>
      <c r="J358" s="8">
        <v>0</v>
      </c>
      <c r="K358" s="8">
        <f t="shared" si="32"/>
        <v>7108785</v>
      </c>
      <c r="L358" s="90"/>
      <c r="N358" s="87"/>
      <c r="P358" s="87"/>
      <c r="Q358" s="87"/>
    </row>
    <row r="359" spans="1:17" s="9" customFormat="1" ht="21.75" customHeight="1" x14ac:dyDescent="0.25">
      <c r="A359" s="10">
        <f t="shared" si="29"/>
        <v>355</v>
      </c>
      <c r="B359" s="11" t="s">
        <v>339</v>
      </c>
      <c r="C359" s="12">
        <v>1406110826</v>
      </c>
      <c r="D359" s="354" t="str">
        <f>VLOOKUP(C359,'[24]List chuẩn'!$C$2:$D$514,2,0)</f>
        <v>Nguyễn Anh Tuấn</v>
      </c>
      <c r="E359" s="11" t="s">
        <v>339</v>
      </c>
      <c r="F359" s="7">
        <v>39542</v>
      </c>
      <c r="G359" s="7">
        <f t="shared" si="30"/>
        <v>39542</v>
      </c>
      <c r="H359" s="115">
        <v>216.33</v>
      </c>
      <c r="I359" s="209">
        <f t="shared" si="31"/>
        <v>7982577</v>
      </c>
      <c r="J359" s="8">
        <v>0</v>
      </c>
      <c r="K359" s="8">
        <f t="shared" si="32"/>
        <v>7982577</v>
      </c>
      <c r="L359" s="90"/>
      <c r="N359" s="87"/>
      <c r="P359" s="87"/>
      <c r="Q359" s="87"/>
    </row>
    <row r="360" spans="1:17" s="9" customFormat="1" ht="21.75" customHeight="1" x14ac:dyDescent="0.25">
      <c r="A360" s="10">
        <f t="shared" si="29"/>
        <v>356</v>
      </c>
      <c r="B360" s="11" t="s">
        <v>340</v>
      </c>
      <c r="C360" s="12">
        <v>1406110827</v>
      </c>
      <c r="D360" s="354" t="str">
        <f>VLOOKUP(C360,'[24]List chuẩn'!$C$2:$D$514,2,0)</f>
        <v>Đào Thị Thương</v>
      </c>
      <c r="E360" s="11" t="s">
        <v>340</v>
      </c>
      <c r="F360" s="7">
        <v>39524</v>
      </c>
      <c r="G360" s="7">
        <f t="shared" si="30"/>
        <v>39524</v>
      </c>
      <c r="H360" s="115">
        <v>216.33</v>
      </c>
      <c r="I360" s="209">
        <f t="shared" si="31"/>
        <v>7982577</v>
      </c>
      <c r="J360" s="8">
        <v>0</v>
      </c>
      <c r="K360" s="8">
        <f t="shared" si="32"/>
        <v>7982577</v>
      </c>
      <c r="L360" s="90"/>
      <c r="N360" s="87"/>
      <c r="P360" s="87"/>
      <c r="Q360" s="87"/>
    </row>
    <row r="361" spans="1:17" s="9" customFormat="1" ht="21.75" customHeight="1" x14ac:dyDescent="0.3">
      <c r="A361" s="10">
        <f t="shared" si="29"/>
        <v>357</v>
      </c>
      <c r="B361" s="11" t="s">
        <v>341</v>
      </c>
      <c r="C361" s="12">
        <v>1406110828</v>
      </c>
      <c r="D361" s="354" t="str">
        <f>VLOOKUP(C361,'[24]List chuẩn'!$C$2:$D$514,2,0)</f>
        <v>Đặng Quốc Sơn</v>
      </c>
      <c r="E361" s="11" t="s">
        <v>341</v>
      </c>
      <c r="F361" s="7">
        <v>39534</v>
      </c>
      <c r="G361" s="7">
        <f t="shared" si="30"/>
        <v>39534</v>
      </c>
      <c r="H361" s="115">
        <v>192.65</v>
      </c>
      <c r="I361" s="209">
        <f t="shared" si="31"/>
        <v>7108785</v>
      </c>
      <c r="J361" s="8">
        <v>0</v>
      </c>
      <c r="K361" s="8">
        <f t="shared" si="32"/>
        <v>7108785</v>
      </c>
      <c r="L361" s="110"/>
      <c r="M361" s="111"/>
      <c r="N361" s="87"/>
      <c r="P361" s="87"/>
      <c r="Q361" s="87"/>
    </row>
    <row r="362" spans="1:17" s="9" customFormat="1" ht="21.75" customHeight="1" x14ac:dyDescent="0.25">
      <c r="A362" s="10">
        <f t="shared" si="29"/>
        <v>358</v>
      </c>
      <c r="B362" s="11" t="s">
        <v>342</v>
      </c>
      <c r="C362" s="12">
        <v>1406111711</v>
      </c>
      <c r="D362" s="354" t="str">
        <f>VLOOKUP(C362,'[24]List chuẩn'!$C$2:$D$514,2,0)</f>
        <v>Nguyễn Thị Hồng Thuý</v>
      </c>
      <c r="E362" s="11" t="s">
        <v>342</v>
      </c>
      <c r="F362" s="7">
        <v>39254</v>
      </c>
      <c r="G362" s="7">
        <v>39264</v>
      </c>
      <c r="H362" s="115">
        <v>192.65</v>
      </c>
      <c r="I362" s="209">
        <f t="shared" si="31"/>
        <v>7108785</v>
      </c>
      <c r="J362" s="8">
        <v>0</v>
      </c>
      <c r="K362" s="8">
        <f t="shared" si="32"/>
        <v>7108785</v>
      </c>
      <c r="L362" s="90">
        <f>452/2</f>
        <v>226</v>
      </c>
      <c r="N362" s="87"/>
      <c r="P362" s="87"/>
      <c r="Q362" s="87"/>
    </row>
    <row r="363" spans="1:17" s="9" customFormat="1" ht="21.75" customHeight="1" x14ac:dyDescent="0.25">
      <c r="A363" s="10">
        <f t="shared" si="29"/>
        <v>359</v>
      </c>
      <c r="B363" s="11" t="s">
        <v>343</v>
      </c>
      <c r="C363" s="12">
        <v>1406111712</v>
      </c>
      <c r="D363" s="354" t="str">
        <f>VLOOKUP(C363,'[24]List chuẩn'!$C$2:$D$514,2,0)</f>
        <v>Trần Thị  Cúc</v>
      </c>
      <c r="E363" s="11" t="s">
        <v>343</v>
      </c>
      <c r="F363" s="7">
        <v>39406</v>
      </c>
      <c r="G363" s="7">
        <f t="shared" ref="G363:G371" si="33">+F363</f>
        <v>39406</v>
      </c>
      <c r="H363" s="115">
        <v>216.33</v>
      </c>
      <c r="I363" s="209">
        <f t="shared" si="31"/>
        <v>7982577</v>
      </c>
      <c r="J363" s="8">
        <v>0</v>
      </c>
      <c r="K363" s="8">
        <f t="shared" si="32"/>
        <v>7982577</v>
      </c>
      <c r="L363" s="90"/>
      <c r="N363" s="87"/>
      <c r="P363" s="87"/>
      <c r="Q363" s="87"/>
    </row>
    <row r="364" spans="1:17" s="9" customFormat="1" ht="21.75" customHeight="1" x14ac:dyDescent="0.25">
      <c r="A364" s="10">
        <f t="shared" si="29"/>
        <v>360</v>
      </c>
      <c r="B364" s="11" t="s">
        <v>344</v>
      </c>
      <c r="C364" s="12">
        <v>1406111713</v>
      </c>
      <c r="D364" s="354" t="str">
        <f>VLOOKUP(C364,'[24]List chuẩn'!$C$2:$D$514,2,0)</f>
        <v>Hoàng Hồng Giang</v>
      </c>
      <c r="E364" s="11" t="s">
        <v>344</v>
      </c>
      <c r="F364" s="7">
        <v>39282</v>
      </c>
      <c r="G364" s="7">
        <f t="shared" si="33"/>
        <v>39282</v>
      </c>
      <c r="H364" s="115">
        <v>216.33</v>
      </c>
      <c r="I364" s="209">
        <f t="shared" si="31"/>
        <v>7982577</v>
      </c>
      <c r="J364" s="8">
        <v>0</v>
      </c>
      <c r="K364" s="8">
        <f t="shared" si="32"/>
        <v>7982577</v>
      </c>
      <c r="L364" s="90"/>
      <c r="N364" s="87"/>
      <c r="P364" s="87"/>
      <c r="Q364" s="87"/>
    </row>
    <row r="365" spans="1:17" s="9" customFormat="1" ht="21.75" customHeight="1" x14ac:dyDescent="0.25">
      <c r="A365" s="10">
        <f t="shared" si="29"/>
        <v>361</v>
      </c>
      <c r="B365" s="11" t="s">
        <v>345</v>
      </c>
      <c r="C365" s="12">
        <v>1406111714</v>
      </c>
      <c r="D365" s="354" t="str">
        <f>VLOOKUP(C365,'[24]List chuẩn'!$C$2:$D$514,2,0)</f>
        <v>Nguyễn Huy Hoàng</v>
      </c>
      <c r="E365" s="11" t="s">
        <v>345</v>
      </c>
      <c r="F365" s="13">
        <v>40337</v>
      </c>
      <c r="G365" s="7">
        <f t="shared" si="33"/>
        <v>40337</v>
      </c>
      <c r="H365" s="115">
        <v>192.65</v>
      </c>
      <c r="I365" s="209">
        <f t="shared" si="31"/>
        <v>7108785</v>
      </c>
      <c r="J365" s="8">
        <v>0</v>
      </c>
      <c r="K365" s="8">
        <f t="shared" si="32"/>
        <v>7108785</v>
      </c>
      <c r="L365" s="90"/>
      <c r="N365" s="87"/>
      <c r="P365" s="87"/>
      <c r="Q365" s="87"/>
    </row>
    <row r="366" spans="1:17" s="9" customFormat="1" ht="21.75" customHeight="1" x14ac:dyDescent="0.25">
      <c r="A366" s="10">
        <f t="shared" si="29"/>
        <v>362</v>
      </c>
      <c r="B366" s="11" t="s">
        <v>346</v>
      </c>
      <c r="C366" s="12">
        <v>1406111715</v>
      </c>
      <c r="D366" s="354" t="str">
        <f>VLOOKUP(C366,'[24]List chuẩn'!$C$2:$D$514,2,0)</f>
        <v>Lê Thuận Yến</v>
      </c>
      <c r="E366" s="11" t="s">
        <v>346</v>
      </c>
      <c r="F366" s="7">
        <v>39448</v>
      </c>
      <c r="G366" s="7">
        <f t="shared" si="33"/>
        <v>39448</v>
      </c>
      <c r="H366" s="115">
        <v>192.65</v>
      </c>
      <c r="I366" s="209">
        <f t="shared" si="31"/>
        <v>7108785</v>
      </c>
      <c r="J366" s="8">
        <v>0</v>
      </c>
      <c r="K366" s="8">
        <f t="shared" si="32"/>
        <v>7108785</v>
      </c>
      <c r="L366" s="90"/>
      <c r="N366" s="87"/>
      <c r="P366" s="87"/>
      <c r="Q366" s="87"/>
    </row>
    <row r="367" spans="1:17" s="9" customFormat="1" ht="21.75" customHeight="1" x14ac:dyDescent="0.25">
      <c r="A367" s="10">
        <f t="shared" si="29"/>
        <v>363</v>
      </c>
      <c r="B367" s="11" t="s">
        <v>347</v>
      </c>
      <c r="C367" s="12">
        <v>1406111649</v>
      </c>
      <c r="D367" s="354" t="str">
        <f>VLOOKUP(C367,'[24]List chuẩn'!$C$2:$D$514,2,0)</f>
        <v>Nguyễn Thế Anh</v>
      </c>
      <c r="E367" s="11" t="s">
        <v>347</v>
      </c>
      <c r="F367" s="7" t="s">
        <v>154</v>
      </c>
      <c r="G367" s="7" t="str">
        <f t="shared" si="33"/>
        <v>Chưa giao</v>
      </c>
      <c r="H367" s="115">
        <v>384</v>
      </c>
      <c r="I367" s="209">
        <f t="shared" si="31"/>
        <v>14169600</v>
      </c>
      <c r="J367" s="8">
        <v>0</v>
      </c>
      <c r="K367" s="8">
        <f t="shared" si="32"/>
        <v>14169600</v>
      </c>
      <c r="L367" s="90"/>
      <c r="N367" s="87"/>
      <c r="P367" s="87"/>
      <c r="Q367" s="87"/>
    </row>
    <row r="368" spans="1:17" s="82" customFormat="1" ht="21.75" customHeight="1" x14ac:dyDescent="0.3">
      <c r="A368" s="10">
        <f t="shared" si="29"/>
        <v>364</v>
      </c>
      <c r="B368" s="11" t="s">
        <v>348</v>
      </c>
      <c r="C368" s="103">
        <v>1406111650</v>
      </c>
      <c r="D368" s="354" t="str">
        <f>VLOOKUP(C368,'[24]List chuẩn'!$C$2:$D$514,2,0)</f>
        <v>Dương Hải Hưng</v>
      </c>
      <c r="E368" s="11" t="s">
        <v>348</v>
      </c>
      <c r="F368" s="106" t="s">
        <v>154</v>
      </c>
      <c r="G368" s="106" t="str">
        <f t="shared" si="33"/>
        <v>Chưa giao</v>
      </c>
      <c r="H368" s="118">
        <v>349</v>
      </c>
      <c r="I368" s="209">
        <f t="shared" si="31"/>
        <v>12878100</v>
      </c>
      <c r="J368" s="8">
        <v>0</v>
      </c>
      <c r="K368" s="8">
        <f t="shared" si="32"/>
        <v>12878100</v>
      </c>
      <c r="L368" s="110"/>
      <c r="M368" s="111"/>
      <c r="N368" s="107"/>
      <c r="P368" s="87"/>
      <c r="Q368" s="87"/>
    </row>
    <row r="369" spans="1:17" s="9" customFormat="1" ht="21.75" customHeight="1" x14ac:dyDescent="0.25">
      <c r="A369" s="10">
        <f t="shared" si="29"/>
        <v>365</v>
      </c>
      <c r="B369" s="11" t="s">
        <v>349</v>
      </c>
      <c r="C369" s="12">
        <v>1406110833</v>
      </c>
      <c r="D369" s="354" t="str">
        <f>VLOOKUP(C369,'[24]List chuẩn'!$C$2:$D$514,2,0)</f>
        <v>Nguyễn Thu Nga</v>
      </c>
      <c r="E369" s="11" t="s">
        <v>349</v>
      </c>
      <c r="F369" s="7">
        <v>39560</v>
      </c>
      <c r="G369" s="7">
        <f t="shared" si="33"/>
        <v>39560</v>
      </c>
      <c r="H369" s="115">
        <v>251.86</v>
      </c>
      <c r="I369" s="209">
        <f t="shared" si="31"/>
        <v>9293634</v>
      </c>
      <c r="J369" s="8">
        <v>16488705</v>
      </c>
      <c r="K369" s="8">
        <f t="shared" si="32"/>
        <v>25782339</v>
      </c>
      <c r="L369" s="90"/>
      <c r="N369" s="87"/>
      <c r="P369" s="87"/>
      <c r="Q369" s="87"/>
    </row>
    <row r="370" spans="1:17" s="9" customFormat="1" ht="21.75" customHeight="1" x14ac:dyDescent="0.25">
      <c r="A370" s="10">
        <f t="shared" si="29"/>
        <v>366</v>
      </c>
      <c r="B370" s="11" t="s">
        <v>350</v>
      </c>
      <c r="C370" s="12">
        <v>1406110834</v>
      </c>
      <c r="D370" s="354" t="str">
        <f>VLOOKUP(C370,'[24]List chuẩn'!$C$2:$D$514,2,0)</f>
        <v>Lâm Thị Thúy</v>
      </c>
      <c r="E370" s="11" t="s">
        <v>350</v>
      </c>
      <c r="F370" s="7">
        <v>39566</v>
      </c>
      <c r="G370" s="7">
        <f t="shared" si="33"/>
        <v>39566</v>
      </c>
      <c r="H370" s="115">
        <v>251.86</v>
      </c>
      <c r="I370" s="209">
        <f t="shared" si="31"/>
        <v>9293634</v>
      </c>
      <c r="J370" s="8">
        <v>0</v>
      </c>
      <c r="K370" s="8">
        <f t="shared" si="32"/>
        <v>9293634</v>
      </c>
      <c r="L370" s="90"/>
      <c r="N370" s="87"/>
      <c r="P370" s="87"/>
      <c r="Q370" s="87"/>
    </row>
    <row r="371" spans="1:17" s="9" customFormat="1" ht="21.75" customHeight="1" x14ac:dyDescent="0.25">
      <c r="A371" s="10">
        <f t="shared" si="29"/>
        <v>367</v>
      </c>
      <c r="B371" s="11" t="s">
        <v>351</v>
      </c>
      <c r="C371" s="12">
        <v>1406110457</v>
      </c>
      <c r="D371" s="354" t="str">
        <f>VLOOKUP(C371,'[24]List chuẩn'!$C$2:$D$514,2,0)</f>
        <v>Vũ Thị Liên / Dương Văn Hợp</v>
      </c>
      <c r="E371" s="11" t="s">
        <v>351</v>
      </c>
      <c r="F371" s="13" t="s">
        <v>352</v>
      </c>
      <c r="G371" s="7" t="str">
        <f t="shared" si="33"/>
        <v>2007</v>
      </c>
      <c r="H371" s="115">
        <v>251.86</v>
      </c>
      <c r="I371" s="209">
        <f t="shared" si="31"/>
        <v>9293634</v>
      </c>
      <c r="J371" s="8">
        <v>0</v>
      </c>
      <c r="K371" s="8">
        <f t="shared" si="32"/>
        <v>9293634</v>
      </c>
      <c r="L371" s="89"/>
      <c r="N371" s="87"/>
      <c r="P371" s="87"/>
      <c r="Q371" s="87"/>
    </row>
    <row r="372" spans="1:17" s="9" customFormat="1" ht="21.75" customHeight="1" x14ac:dyDescent="0.25">
      <c r="A372" s="10">
        <f t="shared" si="29"/>
        <v>368</v>
      </c>
      <c r="B372" s="11" t="s">
        <v>353</v>
      </c>
      <c r="C372" s="12">
        <v>1406110835</v>
      </c>
      <c r="D372" s="354" t="str">
        <f>VLOOKUP(C372,'[24]List chuẩn'!$C$2:$D$514,2,0)</f>
        <v>Phạm Thị Hải Âu</v>
      </c>
      <c r="E372" s="11" t="s">
        <v>353</v>
      </c>
      <c r="F372" s="7">
        <v>39173</v>
      </c>
      <c r="G372" s="7">
        <v>39264</v>
      </c>
      <c r="H372" s="115">
        <v>251.86</v>
      </c>
      <c r="I372" s="209">
        <f t="shared" si="31"/>
        <v>9293634</v>
      </c>
      <c r="J372" s="8">
        <v>0</v>
      </c>
      <c r="K372" s="8">
        <f t="shared" si="32"/>
        <v>9293634</v>
      </c>
      <c r="L372" s="90"/>
      <c r="N372" s="87"/>
      <c r="P372" s="87"/>
      <c r="Q372" s="87"/>
    </row>
    <row r="373" spans="1:17" s="9" customFormat="1" ht="21.75" customHeight="1" x14ac:dyDescent="0.25">
      <c r="A373" s="10">
        <f t="shared" si="29"/>
        <v>369</v>
      </c>
      <c r="B373" s="11" t="s">
        <v>354</v>
      </c>
      <c r="C373" s="12">
        <v>1406111494</v>
      </c>
      <c r="D373" s="354" t="str">
        <f>VLOOKUP(C373,'[24]List chuẩn'!$C$2:$D$514,2,0)</f>
        <v>Mai Thanh Phương</v>
      </c>
      <c r="E373" s="11" t="s">
        <v>354</v>
      </c>
      <c r="F373" s="7">
        <v>39923</v>
      </c>
      <c r="G373" s="7">
        <f t="shared" ref="G373:G374" si="34">+F373</f>
        <v>39923</v>
      </c>
      <c r="H373" s="115">
        <v>251.86</v>
      </c>
      <c r="I373" s="209">
        <f t="shared" si="31"/>
        <v>9293634</v>
      </c>
      <c r="J373" s="8">
        <v>18587268</v>
      </c>
      <c r="K373" s="8">
        <f t="shared" si="32"/>
        <v>27880902</v>
      </c>
      <c r="L373" s="90"/>
      <c r="N373" s="87"/>
      <c r="P373" s="87"/>
      <c r="Q373" s="87"/>
    </row>
    <row r="374" spans="1:17" s="9" customFormat="1" ht="21.75" customHeight="1" x14ac:dyDescent="0.25">
      <c r="A374" s="10">
        <f t="shared" si="29"/>
        <v>370</v>
      </c>
      <c r="B374" s="11" t="s">
        <v>355</v>
      </c>
      <c r="C374" s="12">
        <v>1406111533</v>
      </c>
      <c r="D374" s="354" t="str">
        <f>VLOOKUP(C374,'[24]List chuẩn'!$C$2:$D$514,2,0)</f>
        <v>Vũ Thị Thúy Mùi</v>
      </c>
      <c r="E374" s="11" t="s">
        <v>355</v>
      </c>
      <c r="F374" s="7">
        <v>39531</v>
      </c>
      <c r="G374" s="7">
        <f t="shared" si="34"/>
        <v>39531</v>
      </c>
      <c r="H374" s="115">
        <v>251.86</v>
      </c>
      <c r="I374" s="209">
        <f t="shared" si="31"/>
        <v>9293634</v>
      </c>
      <c r="J374" s="8">
        <v>0</v>
      </c>
      <c r="K374" s="8">
        <f t="shared" si="32"/>
        <v>9293634</v>
      </c>
      <c r="L374" s="90"/>
      <c r="N374" s="87"/>
      <c r="P374" s="87"/>
      <c r="Q374" s="87"/>
    </row>
    <row r="375" spans="1:17" s="9" customFormat="1" ht="21.75" customHeight="1" x14ac:dyDescent="0.25">
      <c r="A375" s="10">
        <f t="shared" si="29"/>
        <v>371</v>
      </c>
      <c r="B375" s="11" t="s">
        <v>436</v>
      </c>
      <c r="C375" s="12">
        <v>1406110836</v>
      </c>
      <c r="D375" s="354" t="str">
        <f>VLOOKUP(C375,'[24]List chuẩn'!$C$2:$D$514,2,0)</f>
        <v>Ngô Thị Ngọc Quyên</v>
      </c>
      <c r="E375" s="11" t="s">
        <v>436</v>
      </c>
      <c r="F375" s="7">
        <v>39511</v>
      </c>
      <c r="G375" s="7">
        <f t="shared" ref="G375:G376" si="35">+F375</f>
        <v>39511</v>
      </c>
      <c r="H375" s="115">
        <v>216.33</v>
      </c>
      <c r="I375" s="209">
        <f t="shared" ref="I375:I395" si="36">ROUND(H375*$H$1*3,0)</f>
        <v>7982577</v>
      </c>
      <c r="J375" s="8">
        <v>0</v>
      </c>
      <c r="K375" s="8">
        <f t="shared" ref="K375:K395" si="37">I375+J375</f>
        <v>7982577</v>
      </c>
      <c r="L375" s="90"/>
      <c r="N375" s="87"/>
      <c r="P375" s="87"/>
      <c r="Q375" s="87"/>
    </row>
    <row r="376" spans="1:17" s="9" customFormat="1" ht="21.75" customHeight="1" x14ac:dyDescent="0.25">
      <c r="A376" s="10">
        <f t="shared" si="29"/>
        <v>372</v>
      </c>
      <c r="B376" s="11" t="s">
        <v>437</v>
      </c>
      <c r="C376" s="12">
        <v>1406110837</v>
      </c>
      <c r="D376" s="354" t="str">
        <f>VLOOKUP(C376,'[24]List chuẩn'!$C$2:$D$514,2,0)</f>
        <v>Nguyễn Quốc Huy</v>
      </c>
      <c r="E376" s="11" t="s">
        <v>437</v>
      </c>
      <c r="F376" s="7">
        <v>39508</v>
      </c>
      <c r="G376" s="7">
        <f t="shared" si="35"/>
        <v>39508</v>
      </c>
      <c r="H376" s="115">
        <v>192.65</v>
      </c>
      <c r="I376" s="209">
        <f t="shared" si="36"/>
        <v>7108785</v>
      </c>
      <c r="J376" s="8">
        <v>0</v>
      </c>
      <c r="K376" s="8">
        <f t="shared" si="37"/>
        <v>7108785</v>
      </c>
      <c r="L376" s="90"/>
      <c r="N376" s="87"/>
      <c r="P376" s="87"/>
      <c r="Q376" s="87"/>
    </row>
    <row r="377" spans="1:17" s="9" customFormat="1" ht="21.75" customHeight="1" x14ac:dyDescent="0.25">
      <c r="A377" s="10">
        <f t="shared" si="29"/>
        <v>373</v>
      </c>
      <c r="B377" s="11" t="s">
        <v>502</v>
      </c>
      <c r="C377" s="12">
        <v>1406111772</v>
      </c>
      <c r="D377" s="354" t="str">
        <f>VLOOKUP(C377,'[24]List chuẩn'!$C$2:$D$514,2,0)</f>
        <v>Vũ Thị Thoa</v>
      </c>
      <c r="E377" s="11" t="s">
        <v>502</v>
      </c>
      <c r="F377" s="7"/>
      <c r="G377" s="7"/>
      <c r="H377" s="115">
        <v>156</v>
      </c>
      <c r="I377" s="209">
        <f t="shared" si="36"/>
        <v>5756400</v>
      </c>
      <c r="J377" s="8">
        <v>5756400</v>
      </c>
      <c r="K377" s="8">
        <f t="shared" si="37"/>
        <v>11512800</v>
      </c>
      <c r="L377" s="90"/>
      <c r="N377" s="87"/>
      <c r="P377" s="87"/>
      <c r="Q377" s="87"/>
    </row>
    <row r="378" spans="1:17" s="9" customFormat="1" ht="21.75" customHeight="1" x14ac:dyDescent="0.25">
      <c r="A378" s="10">
        <f t="shared" si="29"/>
        <v>374</v>
      </c>
      <c r="B378" s="11" t="s">
        <v>503</v>
      </c>
      <c r="C378" s="12">
        <v>1406111753</v>
      </c>
      <c r="D378" s="354" t="str">
        <f>VLOOKUP(C378,'[24]List chuẩn'!$C$2:$D$514,2,0)</f>
        <v>Vũ Thị Thoa</v>
      </c>
      <c r="E378" s="11" t="s">
        <v>503</v>
      </c>
      <c r="F378" s="7"/>
      <c r="G378" s="7"/>
      <c r="H378" s="115">
        <v>268</v>
      </c>
      <c r="I378" s="209">
        <f t="shared" si="36"/>
        <v>9889200</v>
      </c>
      <c r="J378" s="8">
        <v>9889200</v>
      </c>
      <c r="K378" s="8">
        <f t="shared" si="37"/>
        <v>19778400</v>
      </c>
      <c r="L378" s="90"/>
      <c r="N378" s="87"/>
      <c r="P378" s="87"/>
      <c r="Q378" s="87"/>
    </row>
    <row r="379" spans="1:17" s="9" customFormat="1" ht="21.75" customHeight="1" x14ac:dyDescent="0.25">
      <c r="A379" s="10">
        <f t="shared" si="29"/>
        <v>375</v>
      </c>
      <c r="B379" s="11" t="s">
        <v>438</v>
      </c>
      <c r="C379" s="12">
        <v>1406110838</v>
      </c>
      <c r="D379" s="354" t="str">
        <f>VLOOKUP(C379,'[24]List chuẩn'!$C$2:$D$514,2,0)</f>
        <v>Nguyễn Thi Thu Hồng</v>
      </c>
      <c r="E379" s="11" t="s">
        <v>438</v>
      </c>
      <c r="F379" s="7">
        <v>39235</v>
      </c>
      <c r="G379" s="7">
        <v>39264</v>
      </c>
      <c r="H379" s="115">
        <v>216.33</v>
      </c>
      <c r="I379" s="209">
        <f t="shared" si="36"/>
        <v>7982577</v>
      </c>
      <c r="J379" s="8">
        <v>0</v>
      </c>
      <c r="K379" s="8">
        <f t="shared" si="37"/>
        <v>7982577</v>
      </c>
      <c r="L379" s="90"/>
      <c r="N379" s="87"/>
      <c r="P379" s="87"/>
      <c r="Q379" s="87"/>
    </row>
    <row r="380" spans="1:17" s="9" customFormat="1" ht="21.75" customHeight="1" x14ac:dyDescent="0.25">
      <c r="A380" s="10">
        <f t="shared" si="29"/>
        <v>376</v>
      </c>
      <c r="B380" s="11" t="s">
        <v>439</v>
      </c>
      <c r="C380" s="12">
        <v>1406110839</v>
      </c>
      <c r="D380" s="354" t="str">
        <f>VLOOKUP(C380,'[24]List chuẩn'!$C$2:$D$514,2,0)</f>
        <v>Nguyễn Thị Hoài Quy</v>
      </c>
      <c r="E380" s="11" t="s">
        <v>439</v>
      </c>
      <c r="F380" s="7">
        <v>39382</v>
      </c>
      <c r="G380" s="7">
        <f>+F380</f>
        <v>39382</v>
      </c>
      <c r="H380" s="115">
        <v>192.65</v>
      </c>
      <c r="I380" s="209">
        <f t="shared" si="36"/>
        <v>7108785</v>
      </c>
      <c r="J380" s="8">
        <v>0</v>
      </c>
      <c r="K380" s="8">
        <f t="shared" si="37"/>
        <v>7108785</v>
      </c>
      <c r="L380" s="90"/>
      <c r="N380" s="87"/>
      <c r="P380" s="87"/>
      <c r="Q380" s="87"/>
    </row>
    <row r="381" spans="1:17" s="9" customFormat="1" ht="21.75" customHeight="1" x14ac:dyDescent="0.25">
      <c r="A381" s="10">
        <f t="shared" si="29"/>
        <v>377</v>
      </c>
      <c r="B381" s="11" t="s">
        <v>440</v>
      </c>
      <c r="C381" s="12">
        <v>1406110840</v>
      </c>
      <c r="D381" s="354" t="str">
        <f>VLOOKUP(C381,'[24]List chuẩn'!$C$2:$D$514,2,0)</f>
        <v>Phan Tuấn Khanh</v>
      </c>
      <c r="E381" s="11" t="s">
        <v>440</v>
      </c>
      <c r="F381" s="7">
        <v>39457</v>
      </c>
      <c r="G381" s="7">
        <f>+F381</f>
        <v>39457</v>
      </c>
      <c r="H381" s="115">
        <v>192.65</v>
      </c>
      <c r="I381" s="209">
        <f t="shared" si="36"/>
        <v>7108785</v>
      </c>
      <c r="J381" s="8">
        <v>0</v>
      </c>
      <c r="K381" s="8">
        <f t="shared" si="37"/>
        <v>7108785</v>
      </c>
      <c r="L381" s="90"/>
      <c r="N381" s="87"/>
      <c r="P381" s="87"/>
      <c r="Q381" s="87"/>
    </row>
    <row r="382" spans="1:17" s="9" customFormat="1" ht="21.75" customHeight="1" x14ac:dyDescent="0.25">
      <c r="A382" s="10">
        <f t="shared" si="29"/>
        <v>378</v>
      </c>
      <c r="B382" s="11" t="s">
        <v>441</v>
      </c>
      <c r="C382" s="12">
        <v>1406110841</v>
      </c>
      <c r="D382" s="354" t="str">
        <f>VLOOKUP(C382,'[24]List chuẩn'!$C$2:$D$514,2,0)</f>
        <v>Đặng Văn Tiến</v>
      </c>
      <c r="E382" s="11" t="s">
        <v>441</v>
      </c>
      <c r="F382" s="7">
        <v>39258</v>
      </c>
      <c r="G382" s="7">
        <v>39264</v>
      </c>
      <c r="H382" s="115">
        <v>216.33</v>
      </c>
      <c r="I382" s="209">
        <f t="shared" si="36"/>
        <v>7982577</v>
      </c>
      <c r="J382" s="8">
        <v>0</v>
      </c>
      <c r="K382" s="8">
        <f t="shared" si="37"/>
        <v>7982577</v>
      </c>
      <c r="L382" s="90"/>
      <c r="N382" s="87"/>
      <c r="P382" s="87"/>
      <c r="Q382" s="87"/>
    </row>
    <row r="383" spans="1:17" s="9" customFormat="1" ht="21.75" customHeight="1" x14ac:dyDescent="0.25">
      <c r="A383" s="10">
        <f t="shared" si="29"/>
        <v>379</v>
      </c>
      <c r="B383" s="11" t="s">
        <v>442</v>
      </c>
      <c r="C383" s="12">
        <v>1406111349</v>
      </c>
      <c r="D383" s="354" t="str">
        <f>VLOOKUP(C383,'[24]List chuẩn'!$C$2:$D$514,2,0)</f>
        <v>Phạm Thanh Bình</v>
      </c>
      <c r="E383" s="11" t="s">
        <v>442</v>
      </c>
      <c r="F383" s="7">
        <v>39381</v>
      </c>
      <c r="G383" s="7">
        <f>+F383</f>
        <v>39381</v>
      </c>
      <c r="H383" s="115">
        <v>216.33</v>
      </c>
      <c r="I383" s="209">
        <f t="shared" si="36"/>
        <v>7982577</v>
      </c>
      <c r="J383" s="8">
        <v>0</v>
      </c>
      <c r="K383" s="8">
        <f t="shared" si="37"/>
        <v>7982577</v>
      </c>
      <c r="L383" s="90"/>
      <c r="N383" s="87"/>
      <c r="P383" s="87"/>
      <c r="Q383" s="87"/>
    </row>
    <row r="384" spans="1:17" s="9" customFormat="1" ht="21.75" customHeight="1" x14ac:dyDescent="0.25">
      <c r="A384" s="10">
        <f t="shared" si="29"/>
        <v>380</v>
      </c>
      <c r="B384" s="11" t="s">
        <v>443</v>
      </c>
      <c r="C384" s="12">
        <v>1406110843</v>
      </c>
      <c r="D384" s="354" t="str">
        <f>VLOOKUP(C384,'[24]List chuẩn'!$C$2:$D$514,2,0)</f>
        <v>Phạm Văn Cường/ Phạm Thị Hiếu</v>
      </c>
      <c r="E384" s="11" t="s">
        <v>443</v>
      </c>
      <c r="F384" s="7">
        <v>39336</v>
      </c>
      <c r="G384" s="7">
        <f>+F384</f>
        <v>39336</v>
      </c>
      <c r="H384" s="115">
        <v>192.65</v>
      </c>
      <c r="I384" s="209">
        <f t="shared" si="36"/>
        <v>7108785</v>
      </c>
      <c r="J384" s="8">
        <v>0</v>
      </c>
      <c r="K384" s="8">
        <f t="shared" si="37"/>
        <v>7108785</v>
      </c>
      <c r="L384" s="90"/>
      <c r="N384" s="87"/>
      <c r="P384" s="87"/>
      <c r="Q384" s="87"/>
    </row>
    <row r="385" spans="1:17" s="9" customFormat="1" ht="21.75" customHeight="1" x14ac:dyDescent="0.25">
      <c r="A385" s="10">
        <f t="shared" si="29"/>
        <v>381</v>
      </c>
      <c r="B385" s="11" t="s">
        <v>444</v>
      </c>
      <c r="C385" s="12">
        <v>1406110844</v>
      </c>
      <c r="D385" s="354" t="str">
        <f>VLOOKUP(C385,'[24]List chuẩn'!$C$2:$D$514,2,0)</f>
        <v>Đỗ Thị Thuý Long</v>
      </c>
      <c r="E385" s="11" t="s">
        <v>444</v>
      </c>
      <c r="F385" s="7">
        <v>39315</v>
      </c>
      <c r="G385" s="7">
        <f>+F385</f>
        <v>39315</v>
      </c>
      <c r="H385" s="115">
        <v>192.65</v>
      </c>
      <c r="I385" s="209">
        <f t="shared" si="36"/>
        <v>7108785</v>
      </c>
      <c r="J385" s="8">
        <v>0</v>
      </c>
      <c r="K385" s="8">
        <f t="shared" si="37"/>
        <v>7108785</v>
      </c>
      <c r="L385" s="90"/>
      <c r="N385" s="87"/>
      <c r="P385" s="87"/>
      <c r="Q385" s="87"/>
    </row>
    <row r="386" spans="1:17" s="9" customFormat="1" ht="21.75" customHeight="1" x14ac:dyDescent="0.25">
      <c r="A386" s="10">
        <f t="shared" si="29"/>
        <v>382</v>
      </c>
      <c r="B386" s="11" t="s">
        <v>445</v>
      </c>
      <c r="C386" s="12">
        <v>1406110845</v>
      </c>
      <c r="D386" s="354" t="str">
        <f>VLOOKUP(C386,'[24]List chuẩn'!$C$2:$D$514,2,0)</f>
        <v>Trần Đức Lộc</v>
      </c>
      <c r="E386" s="11" t="s">
        <v>445</v>
      </c>
      <c r="F386" s="7">
        <v>39347</v>
      </c>
      <c r="G386" s="7">
        <f>+F386</f>
        <v>39347</v>
      </c>
      <c r="H386" s="115">
        <v>216.33</v>
      </c>
      <c r="I386" s="209">
        <f t="shared" si="36"/>
        <v>7982577</v>
      </c>
      <c r="J386" s="8">
        <v>0</v>
      </c>
      <c r="K386" s="8">
        <f t="shared" si="37"/>
        <v>7982577</v>
      </c>
      <c r="L386" s="90"/>
      <c r="N386" s="87"/>
      <c r="P386" s="87"/>
      <c r="Q386" s="87"/>
    </row>
    <row r="387" spans="1:17" s="9" customFormat="1" ht="21.75" customHeight="1" x14ac:dyDescent="0.25">
      <c r="A387" s="10">
        <f t="shared" si="29"/>
        <v>383</v>
      </c>
      <c r="B387" s="11" t="s">
        <v>446</v>
      </c>
      <c r="C387" s="12">
        <v>1406110846</v>
      </c>
      <c r="D387" s="354" t="str">
        <f>VLOOKUP(C387,'[24]List chuẩn'!$C$2:$D$514,2,0)</f>
        <v>Nguyễn Lâm Phương</v>
      </c>
      <c r="E387" s="11" t="s">
        <v>446</v>
      </c>
      <c r="F387" s="7">
        <v>39125</v>
      </c>
      <c r="G387" s="7">
        <v>39264</v>
      </c>
      <c r="H387" s="115">
        <v>216.33</v>
      </c>
      <c r="I387" s="209">
        <f t="shared" si="36"/>
        <v>7982577</v>
      </c>
      <c r="J387" s="8">
        <v>0</v>
      </c>
      <c r="K387" s="8">
        <f t="shared" si="37"/>
        <v>7982577</v>
      </c>
      <c r="L387" s="90"/>
      <c r="N387" s="87"/>
      <c r="P387" s="87"/>
      <c r="Q387" s="87"/>
    </row>
    <row r="388" spans="1:17" s="9" customFormat="1" ht="21.75" customHeight="1" x14ac:dyDescent="0.3">
      <c r="A388" s="10">
        <f t="shared" si="29"/>
        <v>384</v>
      </c>
      <c r="B388" s="11" t="s">
        <v>447</v>
      </c>
      <c r="C388" s="12">
        <v>1406110847</v>
      </c>
      <c r="D388" s="354" t="str">
        <f>VLOOKUP(C388,'[24]List chuẩn'!$C$2:$D$514,2,0)</f>
        <v>Đỗ Năng Tuấn</v>
      </c>
      <c r="E388" s="11" t="s">
        <v>447</v>
      </c>
      <c r="F388" s="7">
        <v>39205</v>
      </c>
      <c r="G388" s="7">
        <v>39264</v>
      </c>
      <c r="H388" s="116">
        <v>192.65</v>
      </c>
      <c r="I388" s="209">
        <f t="shared" si="36"/>
        <v>7108785</v>
      </c>
      <c r="J388" s="8">
        <v>0</v>
      </c>
      <c r="K388" s="8">
        <f t="shared" si="37"/>
        <v>7108785</v>
      </c>
      <c r="L388" s="110"/>
      <c r="M388" s="111"/>
      <c r="N388" s="87"/>
      <c r="P388" s="87"/>
      <c r="Q388" s="87"/>
    </row>
    <row r="389" spans="1:17" s="9" customFormat="1" ht="21.75" customHeight="1" x14ac:dyDescent="0.25">
      <c r="A389" s="10">
        <f t="shared" si="29"/>
        <v>385</v>
      </c>
      <c r="B389" s="11" t="s">
        <v>448</v>
      </c>
      <c r="C389" s="12">
        <v>1406110848</v>
      </c>
      <c r="D389" s="354" t="str">
        <f>VLOOKUP(C389,'[24]List chuẩn'!$C$2:$D$514,2,0)</f>
        <v>Bùi Văn Kiên/ Vũ Thị Hương</v>
      </c>
      <c r="E389" s="11" t="s">
        <v>448</v>
      </c>
      <c r="F389" s="7">
        <v>39185</v>
      </c>
      <c r="G389" s="7">
        <v>39264</v>
      </c>
      <c r="H389" s="115">
        <v>192.65</v>
      </c>
      <c r="I389" s="209">
        <f t="shared" si="36"/>
        <v>7108785</v>
      </c>
      <c r="J389" s="8">
        <v>0</v>
      </c>
      <c r="K389" s="8">
        <f t="shared" si="37"/>
        <v>7108785</v>
      </c>
      <c r="L389" s="89"/>
      <c r="N389" s="87"/>
      <c r="P389" s="87"/>
      <c r="Q389" s="87"/>
    </row>
    <row r="390" spans="1:17" s="9" customFormat="1" ht="21.75" customHeight="1" x14ac:dyDescent="0.25">
      <c r="A390" s="10">
        <f t="shared" si="29"/>
        <v>386</v>
      </c>
      <c r="B390" s="11" t="s">
        <v>449</v>
      </c>
      <c r="C390" s="12">
        <v>1406110849</v>
      </c>
      <c r="D390" s="354" t="str">
        <f>VLOOKUP(C390,'[24]List chuẩn'!$C$2:$D$514,2,0)</f>
        <v>Nguyễn Thị Hoa</v>
      </c>
      <c r="E390" s="11" t="s">
        <v>449</v>
      </c>
      <c r="F390" s="7">
        <v>39220</v>
      </c>
      <c r="G390" s="7">
        <v>39264</v>
      </c>
      <c r="H390" s="115">
        <v>216.33</v>
      </c>
      <c r="I390" s="209">
        <f t="shared" si="36"/>
        <v>7982577</v>
      </c>
      <c r="J390" s="8">
        <v>-7982577</v>
      </c>
      <c r="K390" s="8">
        <f t="shared" si="37"/>
        <v>0</v>
      </c>
      <c r="L390" s="90"/>
      <c r="N390" s="87"/>
      <c r="P390" s="87"/>
      <c r="Q390" s="87"/>
    </row>
    <row r="391" spans="1:17" s="9" customFormat="1" ht="21.75" customHeight="1" x14ac:dyDescent="0.25">
      <c r="A391" s="10">
        <f t="shared" ref="A391:A454" si="38">A390+1</f>
        <v>387</v>
      </c>
      <c r="B391" s="11" t="s">
        <v>450</v>
      </c>
      <c r="C391" s="12">
        <v>1406111206</v>
      </c>
      <c r="D391" s="354" t="str">
        <f>VLOOKUP(C391,'[24]List chuẩn'!$C$2:$D$514,2,0)</f>
        <v>Kiều Phương Liên</v>
      </c>
      <c r="E391" s="11" t="s">
        <v>450</v>
      </c>
      <c r="F391" s="7">
        <v>39277</v>
      </c>
      <c r="G391" s="7">
        <f>+F391</f>
        <v>39277</v>
      </c>
      <c r="H391" s="115">
        <v>216.33</v>
      </c>
      <c r="I391" s="209">
        <f t="shared" si="36"/>
        <v>7982577</v>
      </c>
      <c r="J391" s="8">
        <v>0</v>
      </c>
      <c r="K391" s="8">
        <f t="shared" si="37"/>
        <v>7982577</v>
      </c>
      <c r="L391" s="90"/>
      <c r="N391" s="87"/>
      <c r="P391" s="87"/>
      <c r="Q391" s="87"/>
    </row>
    <row r="392" spans="1:17" s="9" customFormat="1" ht="21.75" customHeight="1" x14ac:dyDescent="0.25">
      <c r="A392" s="10">
        <f t="shared" si="38"/>
        <v>388</v>
      </c>
      <c r="B392" s="11" t="s">
        <v>451</v>
      </c>
      <c r="C392" s="12">
        <v>1406110851</v>
      </c>
      <c r="D392" s="354" t="str">
        <f>VLOOKUP(C392,'[24]List chuẩn'!$C$2:$D$514,2,0)</f>
        <v>Phạm Thị Kim Oanh</v>
      </c>
      <c r="E392" s="11" t="s">
        <v>451</v>
      </c>
      <c r="F392" s="7">
        <v>39256</v>
      </c>
      <c r="G392" s="7">
        <v>39264</v>
      </c>
      <c r="H392" s="116">
        <v>192.65</v>
      </c>
      <c r="I392" s="209">
        <f t="shared" si="36"/>
        <v>7108785</v>
      </c>
      <c r="J392" s="8">
        <v>0</v>
      </c>
      <c r="K392" s="8">
        <f t="shared" si="37"/>
        <v>7108785</v>
      </c>
      <c r="L392" s="90"/>
      <c r="N392" s="87"/>
      <c r="P392" s="87"/>
      <c r="Q392" s="87"/>
    </row>
    <row r="393" spans="1:17" s="9" customFormat="1" ht="21.75" customHeight="1" x14ac:dyDescent="0.3">
      <c r="A393" s="10">
        <f t="shared" si="38"/>
        <v>389</v>
      </c>
      <c r="B393" s="11" t="s">
        <v>452</v>
      </c>
      <c r="C393" s="12">
        <v>1406110852</v>
      </c>
      <c r="D393" s="354" t="str">
        <f>VLOOKUP(C393,'[24]List chuẩn'!$C$2:$D$514,2,0)</f>
        <v>Bùi Thị Hồng Hương</v>
      </c>
      <c r="E393" s="11" t="s">
        <v>452</v>
      </c>
      <c r="F393" s="7">
        <v>39264</v>
      </c>
      <c r="G393" s="7">
        <f t="shared" ref="G393:G405" si="39">+F393</f>
        <v>39264</v>
      </c>
      <c r="H393" s="115">
        <v>192.65</v>
      </c>
      <c r="I393" s="209">
        <f t="shared" si="36"/>
        <v>7108785</v>
      </c>
      <c r="J393" s="8">
        <v>0</v>
      </c>
      <c r="K393" s="8">
        <f t="shared" si="37"/>
        <v>7108785</v>
      </c>
      <c r="L393" s="110"/>
      <c r="M393" s="111"/>
      <c r="N393" s="87"/>
      <c r="P393" s="87"/>
      <c r="Q393" s="87"/>
    </row>
    <row r="394" spans="1:17" s="9" customFormat="1" ht="21.75" customHeight="1" x14ac:dyDescent="0.25">
      <c r="A394" s="10">
        <f t="shared" si="38"/>
        <v>390</v>
      </c>
      <c r="B394" s="11" t="s">
        <v>453</v>
      </c>
      <c r="C394" s="12">
        <v>1406111209</v>
      </c>
      <c r="D394" s="354" t="str">
        <f>VLOOKUP(C394,'[24]List chuẩn'!$C$2:$D$514,2,0)</f>
        <v>Nguyễn Thị Thanh Hà</v>
      </c>
      <c r="E394" s="11" t="s">
        <v>453</v>
      </c>
      <c r="F394" s="7">
        <v>39292</v>
      </c>
      <c r="G394" s="7">
        <f t="shared" si="39"/>
        <v>39292</v>
      </c>
      <c r="H394" s="116">
        <v>216.33</v>
      </c>
      <c r="I394" s="209">
        <f t="shared" si="36"/>
        <v>7982577</v>
      </c>
      <c r="J394" s="8">
        <v>0</v>
      </c>
      <c r="K394" s="8">
        <f t="shared" si="37"/>
        <v>7982577</v>
      </c>
      <c r="L394" s="90"/>
      <c r="N394" s="87"/>
      <c r="P394" s="87"/>
      <c r="Q394" s="87"/>
    </row>
    <row r="395" spans="1:17" s="9" customFormat="1" ht="21.75" customHeight="1" x14ac:dyDescent="0.25">
      <c r="A395" s="10">
        <f t="shared" si="38"/>
        <v>391</v>
      </c>
      <c r="B395" s="11" t="s">
        <v>454</v>
      </c>
      <c r="C395" s="12">
        <v>1406110854</v>
      </c>
      <c r="D395" s="354" t="str">
        <f>VLOOKUP(C395,'[24]List chuẩn'!$C$2:$D$514,2,0)</f>
        <v>Trần Quang Đức</v>
      </c>
      <c r="E395" s="11" t="s">
        <v>454</v>
      </c>
      <c r="F395" s="7">
        <v>39379</v>
      </c>
      <c r="G395" s="7">
        <f t="shared" si="39"/>
        <v>39379</v>
      </c>
      <c r="H395" s="115">
        <v>216.33</v>
      </c>
      <c r="I395" s="209">
        <f t="shared" si="36"/>
        <v>7982577</v>
      </c>
      <c r="J395" s="8">
        <v>0</v>
      </c>
      <c r="K395" s="8">
        <f t="shared" si="37"/>
        <v>7982577</v>
      </c>
      <c r="L395" s="90"/>
      <c r="N395" s="87"/>
      <c r="P395" s="87"/>
      <c r="Q395" s="87"/>
    </row>
    <row r="396" spans="1:17" s="9" customFormat="1" ht="21.75" customHeight="1" x14ac:dyDescent="0.25">
      <c r="A396" s="10">
        <f t="shared" si="38"/>
        <v>392</v>
      </c>
      <c r="B396" s="11" t="s">
        <v>455</v>
      </c>
      <c r="C396" s="12">
        <v>1406110855</v>
      </c>
      <c r="D396" s="354" t="str">
        <f>VLOOKUP(C396,'[24]List chuẩn'!$C$2:$D$514,2,0)</f>
        <v>Nguyễn Mỹ Hạnh</v>
      </c>
      <c r="E396" s="11" t="s">
        <v>455</v>
      </c>
      <c r="F396" s="7">
        <v>39390</v>
      </c>
      <c r="G396" s="7">
        <f t="shared" si="39"/>
        <v>39390</v>
      </c>
      <c r="H396" s="116">
        <v>192.65</v>
      </c>
      <c r="I396" s="209">
        <f t="shared" ref="I396:I456" si="40">ROUND(H396*$H$1*3,0)</f>
        <v>7108785</v>
      </c>
      <c r="J396" s="8">
        <v>0</v>
      </c>
      <c r="K396" s="8">
        <f>I396+J396</f>
        <v>7108785</v>
      </c>
      <c r="L396" s="90"/>
      <c r="N396" s="87"/>
      <c r="P396" s="87"/>
      <c r="Q396" s="87"/>
    </row>
    <row r="397" spans="1:17" s="9" customFormat="1" ht="21.75" customHeight="1" x14ac:dyDescent="0.25">
      <c r="A397" s="10">
        <f t="shared" si="38"/>
        <v>393</v>
      </c>
      <c r="B397" s="11" t="s">
        <v>456</v>
      </c>
      <c r="C397" s="12">
        <v>1406110856</v>
      </c>
      <c r="D397" s="354" t="str">
        <f>VLOOKUP(C397,'[24]List chuẩn'!$C$2:$D$514,2,0)</f>
        <v>Trần Thị Vân Anh</v>
      </c>
      <c r="E397" s="11" t="s">
        <v>456</v>
      </c>
      <c r="F397" s="7">
        <v>39340</v>
      </c>
      <c r="G397" s="7">
        <f t="shared" si="39"/>
        <v>39340</v>
      </c>
      <c r="H397" s="115">
        <v>192.65</v>
      </c>
      <c r="I397" s="209">
        <f t="shared" si="40"/>
        <v>7108785</v>
      </c>
      <c r="J397" s="8">
        <v>0</v>
      </c>
      <c r="K397" s="8">
        <f>I397+J397</f>
        <v>7108785</v>
      </c>
      <c r="L397" s="90"/>
      <c r="N397" s="87"/>
      <c r="P397" s="87"/>
      <c r="Q397" s="87"/>
    </row>
    <row r="398" spans="1:17" s="9" customFormat="1" ht="21.75" customHeight="1" x14ac:dyDescent="0.3">
      <c r="A398" s="10">
        <f t="shared" si="38"/>
        <v>394</v>
      </c>
      <c r="B398" s="77" t="s">
        <v>457</v>
      </c>
      <c r="C398" s="78">
        <v>1406110857</v>
      </c>
      <c r="D398" s="354" t="str">
        <f>VLOOKUP(C398,'[24]List chuẩn'!$C$2:$D$514,2,0)</f>
        <v>Hoàng Hà Trung</v>
      </c>
      <c r="E398" s="77" t="s">
        <v>457</v>
      </c>
      <c r="F398" s="79">
        <v>39399</v>
      </c>
      <c r="G398" s="79">
        <f t="shared" si="39"/>
        <v>39399</v>
      </c>
      <c r="H398" s="123">
        <v>216.33</v>
      </c>
      <c r="I398" s="209">
        <f t="shared" si="40"/>
        <v>7982577</v>
      </c>
      <c r="J398" s="8">
        <v>0</v>
      </c>
      <c r="K398" s="8">
        <f>I398+J398</f>
        <v>7982577</v>
      </c>
      <c r="L398" s="110"/>
      <c r="M398" s="111"/>
      <c r="N398" s="87"/>
      <c r="P398" s="87"/>
      <c r="Q398" s="87"/>
    </row>
    <row r="399" spans="1:17" s="9" customFormat="1" ht="21.75" customHeight="1" x14ac:dyDescent="0.25">
      <c r="A399" s="10">
        <f t="shared" si="38"/>
        <v>395</v>
      </c>
      <c r="B399" s="11" t="s">
        <v>378</v>
      </c>
      <c r="C399" s="12">
        <v>1406110858</v>
      </c>
      <c r="D399" s="354" t="str">
        <f>VLOOKUP(C399,'[24]List chuẩn'!$C$2:$D$514,2,0)</f>
        <v>Nguyễn Thị Minh Tâm</v>
      </c>
      <c r="E399" s="11" t="s">
        <v>378</v>
      </c>
      <c r="F399" s="7">
        <v>39284</v>
      </c>
      <c r="G399" s="7">
        <f t="shared" si="39"/>
        <v>39284</v>
      </c>
      <c r="H399" s="115">
        <v>216.33</v>
      </c>
      <c r="I399" s="209">
        <f t="shared" si="40"/>
        <v>7982577</v>
      </c>
      <c r="J399" s="8">
        <v>0</v>
      </c>
      <c r="K399" s="8">
        <f t="shared" ref="K399:K456" si="41">I399+J399</f>
        <v>7982577</v>
      </c>
      <c r="L399" s="90"/>
      <c r="N399" s="87"/>
      <c r="P399" s="87"/>
      <c r="Q399" s="87"/>
    </row>
    <row r="400" spans="1:17" s="9" customFormat="1" ht="21.75" customHeight="1" x14ac:dyDescent="0.25">
      <c r="A400" s="10">
        <f t="shared" si="38"/>
        <v>396</v>
      </c>
      <c r="B400" s="11" t="s">
        <v>379</v>
      </c>
      <c r="C400" s="12">
        <v>1406110859</v>
      </c>
      <c r="D400" s="354" t="str">
        <f>VLOOKUP(C400,'[24]List chuẩn'!$C$2:$D$514,2,0)</f>
        <v>Nguyễn Việt Hùng</v>
      </c>
      <c r="E400" s="11" t="s">
        <v>379</v>
      </c>
      <c r="F400" s="7">
        <v>39410</v>
      </c>
      <c r="G400" s="7">
        <f t="shared" si="39"/>
        <v>39410</v>
      </c>
      <c r="H400" s="116">
        <v>192.65</v>
      </c>
      <c r="I400" s="209">
        <f t="shared" si="40"/>
        <v>7108785</v>
      </c>
      <c r="J400" s="8">
        <v>0</v>
      </c>
      <c r="K400" s="8">
        <f t="shared" si="41"/>
        <v>7108785</v>
      </c>
      <c r="L400" s="90"/>
      <c r="N400" s="87"/>
      <c r="P400" s="87"/>
      <c r="Q400" s="87"/>
    </row>
    <row r="401" spans="1:17" s="9" customFormat="1" ht="21.75" customHeight="1" x14ac:dyDescent="0.25">
      <c r="A401" s="10">
        <f t="shared" si="38"/>
        <v>397</v>
      </c>
      <c r="B401" s="11" t="s">
        <v>380</v>
      </c>
      <c r="C401" s="12">
        <v>1406111717</v>
      </c>
      <c r="D401" s="354" t="str">
        <f>VLOOKUP(C401,'[24]List chuẩn'!$C$2:$D$514,2,0)</f>
        <v>Nguyễn Trần Thu Nguyên</v>
      </c>
      <c r="E401" s="11" t="s">
        <v>380</v>
      </c>
      <c r="F401" s="7">
        <v>39442</v>
      </c>
      <c r="G401" s="7">
        <f t="shared" si="39"/>
        <v>39442</v>
      </c>
      <c r="H401" s="121">
        <v>192.65</v>
      </c>
      <c r="I401" s="209">
        <f t="shared" si="40"/>
        <v>7108785</v>
      </c>
      <c r="J401" s="8">
        <v>0</v>
      </c>
      <c r="K401" s="8">
        <f t="shared" si="41"/>
        <v>7108785</v>
      </c>
      <c r="L401" s="90"/>
      <c r="N401" s="87"/>
      <c r="P401" s="87"/>
      <c r="Q401" s="87"/>
    </row>
    <row r="402" spans="1:17" s="9" customFormat="1" ht="21.75" customHeight="1" x14ac:dyDescent="0.25">
      <c r="A402" s="10">
        <f t="shared" si="38"/>
        <v>398</v>
      </c>
      <c r="B402" s="11" t="s">
        <v>381</v>
      </c>
      <c r="C402" s="12">
        <v>1406110861</v>
      </c>
      <c r="D402" s="354" t="str">
        <f>VLOOKUP(C402,'[24]List chuẩn'!$C$2:$D$514,2,0)</f>
        <v>Nguyễn Trường Thành</v>
      </c>
      <c r="E402" s="11" t="s">
        <v>381</v>
      </c>
      <c r="F402" s="7">
        <v>39318</v>
      </c>
      <c r="G402" s="7">
        <f t="shared" si="39"/>
        <v>39318</v>
      </c>
      <c r="H402" s="115">
        <v>216.33</v>
      </c>
      <c r="I402" s="209">
        <f t="shared" si="40"/>
        <v>7982577</v>
      </c>
      <c r="J402" s="8">
        <v>0</v>
      </c>
      <c r="K402" s="8">
        <f t="shared" si="41"/>
        <v>7982577</v>
      </c>
      <c r="L402" s="90"/>
      <c r="N402" s="87"/>
      <c r="P402" s="87"/>
      <c r="Q402" s="87"/>
    </row>
    <row r="403" spans="1:17" s="9" customFormat="1" ht="21.75" customHeight="1" x14ac:dyDescent="0.25">
      <c r="A403" s="10">
        <f t="shared" si="38"/>
        <v>399</v>
      </c>
      <c r="B403" s="11" t="s">
        <v>382</v>
      </c>
      <c r="C403" s="12">
        <v>1406110862</v>
      </c>
      <c r="D403" s="354" t="str">
        <f>VLOOKUP(C403,'[24]List chuẩn'!$C$2:$D$514,2,0)</f>
        <v>Phạm Thị Ngọc Lan</v>
      </c>
      <c r="E403" s="11" t="s">
        <v>382</v>
      </c>
      <c r="F403" s="7">
        <v>39412</v>
      </c>
      <c r="G403" s="7">
        <f t="shared" si="39"/>
        <v>39412</v>
      </c>
      <c r="H403" s="115">
        <v>216.33</v>
      </c>
      <c r="I403" s="209">
        <f t="shared" si="40"/>
        <v>7982577</v>
      </c>
      <c r="J403" s="8">
        <v>0</v>
      </c>
      <c r="K403" s="8">
        <f t="shared" si="41"/>
        <v>7982577</v>
      </c>
      <c r="L403" s="90"/>
      <c r="N403" s="87"/>
      <c r="P403" s="87"/>
      <c r="Q403" s="87"/>
    </row>
    <row r="404" spans="1:17" s="9" customFormat="1" ht="21.75" customHeight="1" x14ac:dyDescent="0.25">
      <c r="A404" s="10">
        <f t="shared" si="38"/>
        <v>400</v>
      </c>
      <c r="B404" s="11" t="s">
        <v>383</v>
      </c>
      <c r="C404" s="12">
        <v>1406111718</v>
      </c>
      <c r="D404" s="354" t="str">
        <f>VLOOKUP(C404,'[24]List chuẩn'!$C$2:$D$514,2,0)</f>
        <v>Đào Thu Thủy</v>
      </c>
      <c r="E404" s="11" t="s">
        <v>383</v>
      </c>
      <c r="F404" s="7">
        <v>39552</v>
      </c>
      <c r="G404" s="7">
        <f t="shared" si="39"/>
        <v>39552</v>
      </c>
      <c r="H404" s="115">
        <v>192.65</v>
      </c>
      <c r="I404" s="209">
        <f t="shared" si="40"/>
        <v>7108785</v>
      </c>
      <c r="J404" s="8">
        <v>0</v>
      </c>
      <c r="K404" s="8">
        <f t="shared" si="41"/>
        <v>7108785</v>
      </c>
      <c r="L404" s="90"/>
      <c r="N404" s="87"/>
      <c r="P404" s="87"/>
      <c r="Q404" s="87"/>
    </row>
    <row r="405" spans="1:17" s="9" customFormat="1" ht="21.75" customHeight="1" x14ac:dyDescent="0.25">
      <c r="A405" s="10">
        <f t="shared" si="38"/>
        <v>401</v>
      </c>
      <c r="B405" s="11" t="s">
        <v>384</v>
      </c>
      <c r="C405" s="12">
        <v>1406110864</v>
      </c>
      <c r="D405" s="354" t="str">
        <f>VLOOKUP(C405,'[24]List chuẩn'!$C$2:$D$514,2,0)</f>
        <v>Lê Thị Thuỷ</v>
      </c>
      <c r="E405" s="11" t="s">
        <v>384</v>
      </c>
      <c r="F405" s="7">
        <v>39404</v>
      </c>
      <c r="G405" s="7">
        <f t="shared" si="39"/>
        <v>39404</v>
      </c>
      <c r="H405" s="115">
        <v>192.65</v>
      </c>
      <c r="I405" s="209">
        <f t="shared" si="40"/>
        <v>7108785</v>
      </c>
      <c r="J405" s="8">
        <v>7108785</v>
      </c>
      <c r="K405" s="8">
        <f t="shared" si="41"/>
        <v>14217570</v>
      </c>
      <c r="L405" s="90"/>
      <c r="N405" s="87"/>
      <c r="P405" s="87"/>
      <c r="Q405" s="87"/>
    </row>
    <row r="406" spans="1:17" s="9" customFormat="1" ht="21.75" customHeight="1" x14ac:dyDescent="0.25">
      <c r="A406" s="10">
        <f t="shared" si="38"/>
        <v>402</v>
      </c>
      <c r="B406" s="11" t="s">
        <v>385</v>
      </c>
      <c r="C406" s="12">
        <v>1406110865</v>
      </c>
      <c r="D406" s="354" t="str">
        <f>VLOOKUP(C406,'[24]List chuẩn'!$C$2:$D$514,2,0)</f>
        <v>Kiều Đình Hùng</v>
      </c>
      <c r="E406" s="11" t="s">
        <v>385</v>
      </c>
      <c r="F406" s="7">
        <v>39214</v>
      </c>
      <c r="G406" s="7">
        <v>39264</v>
      </c>
      <c r="H406" s="115">
        <v>216.33</v>
      </c>
      <c r="I406" s="209">
        <f t="shared" si="40"/>
        <v>7982577</v>
      </c>
      <c r="J406" s="8">
        <v>0</v>
      </c>
      <c r="K406" s="8">
        <f t="shared" si="41"/>
        <v>7982577</v>
      </c>
      <c r="L406" s="90"/>
      <c r="N406" s="87"/>
      <c r="P406" s="87"/>
      <c r="Q406" s="87"/>
    </row>
    <row r="407" spans="1:17" s="9" customFormat="1" ht="21.75" customHeight="1" x14ac:dyDescent="0.25">
      <c r="A407" s="10">
        <f t="shared" si="38"/>
        <v>403</v>
      </c>
      <c r="B407" s="11" t="s">
        <v>386</v>
      </c>
      <c r="C407" s="12">
        <v>1406110866</v>
      </c>
      <c r="D407" s="354" t="str">
        <f>VLOOKUP(C407,'[24]List chuẩn'!$C$2:$D$514,2,0)</f>
        <v>Lương Thị Ngọt</v>
      </c>
      <c r="E407" s="11" t="s">
        <v>386</v>
      </c>
      <c r="F407" s="7">
        <v>39304</v>
      </c>
      <c r="G407" s="7">
        <f>+F407</f>
        <v>39304</v>
      </c>
      <c r="H407" s="115">
        <v>216.33</v>
      </c>
      <c r="I407" s="209">
        <f t="shared" si="40"/>
        <v>7982577</v>
      </c>
      <c r="J407" s="8">
        <v>0</v>
      </c>
      <c r="K407" s="8">
        <f t="shared" si="41"/>
        <v>7982577</v>
      </c>
      <c r="L407" s="90"/>
      <c r="N407" s="87"/>
      <c r="P407" s="87"/>
      <c r="Q407" s="87"/>
    </row>
    <row r="408" spans="1:17" s="9" customFormat="1" ht="21.75" customHeight="1" x14ac:dyDescent="0.25">
      <c r="A408" s="10">
        <f t="shared" si="38"/>
        <v>404</v>
      </c>
      <c r="B408" s="11" t="s">
        <v>387</v>
      </c>
      <c r="C408" s="12">
        <v>1406110867</v>
      </c>
      <c r="D408" s="354" t="str">
        <f>VLOOKUP(C408,'[24]List chuẩn'!$C$2:$D$514,2,0)</f>
        <v>Phạm Bách Tùng</v>
      </c>
      <c r="E408" s="11" t="s">
        <v>387</v>
      </c>
      <c r="F408" s="7">
        <v>39464</v>
      </c>
      <c r="G408" s="7">
        <f>+F408</f>
        <v>39464</v>
      </c>
      <c r="H408" s="115">
        <v>192.65</v>
      </c>
      <c r="I408" s="209">
        <f t="shared" si="40"/>
        <v>7108785</v>
      </c>
      <c r="J408" s="8">
        <v>0</v>
      </c>
      <c r="K408" s="8">
        <f t="shared" si="41"/>
        <v>7108785</v>
      </c>
      <c r="L408" s="90"/>
      <c r="N408" s="87"/>
      <c r="P408" s="87"/>
      <c r="Q408" s="87"/>
    </row>
    <row r="409" spans="1:17" s="9" customFormat="1" ht="21.75" customHeight="1" x14ac:dyDescent="0.25">
      <c r="A409" s="10">
        <f t="shared" si="38"/>
        <v>405</v>
      </c>
      <c r="B409" s="11" t="s">
        <v>388</v>
      </c>
      <c r="C409" s="12">
        <v>1406110868</v>
      </c>
      <c r="D409" s="354" t="str">
        <f>VLOOKUP(C409,'[24]List chuẩn'!$C$2:$D$514,2,0)</f>
        <v>Seo HyunSep</v>
      </c>
      <c r="E409" s="11" t="s">
        <v>388</v>
      </c>
      <c r="F409" s="7">
        <v>39365</v>
      </c>
      <c r="G409" s="7">
        <f>+F409</f>
        <v>39365</v>
      </c>
      <c r="H409" s="115">
        <v>192.65</v>
      </c>
      <c r="I409" s="209">
        <f t="shared" si="40"/>
        <v>7108785</v>
      </c>
      <c r="J409" s="8">
        <v>-7108785</v>
      </c>
      <c r="K409" s="8">
        <f t="shared" si="41"/>
        <v>0</v>
      </c>
      <c r="L409" s="90"/>
      <c r="N409" s="87"/>
      <c r="P409" s="87"/>
      <c r="Q409" s="87"/>
    </row>
    <row r="410" spans="1:17" s="9" customFormat="1" ht="21.75" customHeight="1" x14ac:dyDescent="0.25">
      <c r="A410" s="10">
        <f t="shared" si="38"/>
        <v>406</v>
      </c>
      <c r="B410" s="11" t="s">
        <v>389</v>
      </c>
      <c r="C410" s="12">
        <v>1406110869</v>
      </c>
      <c r="D410" s="354" t="str">
        <f>VLOOKUP(C410,'[24]List chuẩn'!$C$2:$D$514,2,0)</f>
        <v>Nguyễn Mạnh Hùng</v>
      </c>
      <c r="E410" s="11" t="s">
        <v>389</v>
      </c>
      <c r="F410" s="7">
        <v>39417</v>
      </c>
      <c r="G410" s="7">
        <f>+F410</f>
        <v>39417</v>
      </c>
      <c r="H410" s="115">
        <v>216.33</v>
      </c>
      <c r="I410" s="209">
        <f t="shared" si="40"/>
        <v>7982577</v>
      </c>
      <c r="J410" s="8">
        <v>0</v>
      </c>
      <c r="K410" s="8">
        <f t="shared" si="41"/>
        <v>7982577</v>
      </c>
      <c r="L410" s="90"/>
      <c r="N410" s="87"/>
      <c r="P410" s="87"/>
      <c r="Q410" s="87"/>
    </row>
    <row r="411" spans="1:17" s="9" customFormat="1" ht="21.75" customHeight="1" x14ac:dyDescent="0.25">
      <c r="A411" s="10">
        <f t="shared" si="38"/>
        <v>407</v>
      </c>
      <c r="B411" s="11" t="s">
        <v>390</v>
      </c>
      <c r="C411" s="12">
        <v>1406110870</v>
      </c>
      <c r="D411" s="354" t="str">
        <f>VLOOKUP(C411,'[24]List chuẩn'!$C$2:$D$514,2,0)</f>
        <v>Trương Minh Thanh</v>
      </c>
      <c r="E411" s="11" t="s">
        <v>390</v>
      </c>
      <c r="F411" s="7">
        <v>39210</v>
      </c>
      <c r="G411" s="7">
        <v>39264</v>
      </c>
      <c r="H411" s="115">
        <v>216.33</v>
      </c>
      <c r="I411" s="209">
        <f t="shared" si="40"/>
        <v>7982577</v>
      </c>
      <c r="J411" s="8">
        <v>0</v>
      </c>
      <c r="K411" s="8">
        <f t="shared" si="41"/>
        <v>7982577</v>
      </c>
      <c r="L411" s="90"/>
      <c r="N411" s="87"/>
      <c r="P411" s="87"/>
      <c r="Q411" s="87"/>
    </row>
    <row r="412" spans="1:17" s="9" customFormat="1" ht="21.75" customHeight="1" x14ac:dyDescent="0.25">
      <c r="A412" s="10">
        <f t="shared" si="38"/>
        <v>408</v>
      </c>
      <c r="B412" s="11" t="s">
        <v>391</v>
      </c>
      <c r="C412" s="12">
        <v>1406110871</v>
      </c>
      <c r="D412" s="354" t="str">
        <f>VLOOKUP(C412,'[24]List chuẩn'!$C$2:$D$514,2,0)</f>
        <v>Hồ Thị Lan Hoa</v>
      </c>
      <c r="E412" s="11" t="s">
        <v>391</v>
      </c>
      <c r="F412" s="7">
        <v>39399</v>
      </c>
      <c r="G412" s="7">
        <f t="shared" ref="G412:G434" si="42">+F412</f>
        <v>39399</v>
      </c>
      <c r="H412" s="115">
        <v>192.65</v>
      </c>
      <c r="I412" s="209">
        <f t="shared" si="40"/>
        <v>7108785</v>
      </c>
      <c r="J412" s="8">
        <v>0</v>
      </c>
      <c r="K412" s="8">
        <f t="shared" si="41"/>
        <v>7108785</v>
      </c>
      <c r="L412" s="90"/>
      <c r="N412" s="87"/>
      <c r="P412" s="87"/>
      <c r="Q412" s="87"/>
    </row>
    <row r="413" spans="1:17" s="9" customFormat="1" ht="21.75" customHeight="1" x14ac:dyDescent="0.25">
      <c r="A413" s="10">
        <f t="shared" si="38"/>
        <v>409</v>
      </c>
      <c r="B413" s="11" t="s">
        <v>392</v>
      </c>
      <c r="C413" s="12">
        <v>1406110872</v>
      </c>
      <c r="D413" s="354" t="str">
        <f>VLOOKUP(C413,'[24]List chuẩn'!$C$2:$D$514,2,0)</f>
        <v>Nguyễn Thị May</v>
      </c>
      <c r="E413" s="11" t="s">
        <v>392</v>
      </c>
      <c r="F413" s="7">
        <v>39449</v>
      </c>
      <c r="G413" s="7">
        <f t="shared" si="42"/>
        <v>39449</v>
      </c>
      <c r="H413" s="115">
        <v>192.65</v>
      </c>
      <c r="I413" s="209">
        <f t="shared" si="40"/>
        <v>7108785</v>
      </c>
      <c r="J413" s="8">
        <v>0</v>
      </c>
      <c r="K413" s="8">
        <f t="shared" si="41"/>
        <v>7108785</v>
      </c>
      <c r="L413" s="90"/>
      <c r="N413" s="87"/>
      <c r="P413" s="87"/>
      <c r="Q413" s="87"/>
    </row>
    <row r="414" spans="1:17" s="9" customFormat="1" ht="21.75" customHeight="1" x14ac:dyDescent="0.25">
      <c r="A414" s="10">
        <f t="shared" si="38"/>
        <v>410</v>
      </c>
      <c r="B414" s="11" t="s">
        <v>393</v>
      </c>
      <c r="C414" s="12">
        <v>1406110873</v>
      </c>
      <c r="D414" s="354" t="str">
        <f>VLOOKUP(C414,'[24]List chuẩn'!$C$2:$D$514,2,0)</f>
        <v>Lê Thanh Hiền</v>
      </c>
      <c r="E414" s="11" t="s">
        <v>393</v>
      </c>
      <c r="F414" s="7">
        <v>39457</v>
      </c>
      <c r="G414" s="7">
        <f t="shared" si="42"/>
        <v>39457</v>
      </c>
      <c r="H414" s="115">
        <v>216.33</v>
      </c>
      <c r="I414" s="209">
        <f t="shared" si="40"/>
        <v>7982577</v>
      </c>
      <c r="J414" s="8">
        <v>0</v>
      </c>
      <c r="K414" s="8">
        <f t="shared" si="41"/>
        <v>7982577</v>
      </c>
      <c r="L414" s="90"/>
      <c r="N414" s="87"/>
      <c r="P414" s="87"/>
      <c r="Q414" s="87"/>
    </row>
    <row r="415" spans="1:17" s="9" customFormat="1" ht="21.75" customHeight="1" x14ac:dyDescent="0.25">
      <c r="A415" s="10">
        <f t="shared" si="38"/>
        <v>411</v>
      </c>
      <c r="B415" s="11" t="s">
        <v>394</v>
      </c>
      <c r="C415" s="12">
        <v>1406110874</v>
      </c>
      <c r="D415" s="354" t="str">
        <f>VLOOKUP(C415,'[24]List chuẩn'!$C$2:$D$514,2,0)</f>
        <v>Bùi Hoàng Tùng</v>
      </c>
      <c r="E415" s="11" t="s">
        <v>394</v>
      </c>
      <c r="F415" s="7">
        <v>39285</v>
      </c>
      <c r="G415" s="7">
        <f t="shared" si="42"/>
        <v>39285</v>
      </c>
      <c r="H415" s="115">
        <v>216.33</v>
      </c>
      <c r="I415" s="209">
        <f t="shared" si="40"/>
        <v>7982577</v>
      </c>
      <c r="J415" s="8">
        <v>0</v>
      </c>
      <c r="K415" s="8">
        <f t="shared" si="41"/>
        <v>7982577</v>
      </c>
      <c r="L415" s="90"/>
      <c r="N415" s="87"/>
      <c r="P415" s="87"/>
      <c r="Q415" s="87"/>
    </row>
    <row r="416" spans="1:17" s="9" customFormat="1" ht="21.75" customHeight="1" x14ac:dyDescent="0.25">
      <c r="A416" s="10">
        <f t="shared" si="38"/>
        <v>412</v>
      </c>
      <c r="B416" s="11" t="s">
        <v>395</v>
      </c>
      <c r="C416" s="12">
        <v>1406110875</v>
      </c>
      <c r="D416" s="354" t="str">
        <f>VLOOKUP(C416,'[24]List chuẩn'!$C$2:$D$514,2,0)</f>
        <v>Phạm Thu Hiền</v>
      </c>
      <c r="E416" s="11" t="s">
        <v>395</v>
      </c>
      <c r="F416" s="7">
        <v>39435</v>
      </c>
      <c r="G416" s="7">
        <f t="shared" si="42"/>
        <v>39435</v>
      </c>
      <c r="H416" s="115">
        <v>192.65</v>
      </c>
      <c r="I416" s="209">
        <f t="shared" si="40"/>
        <v>7108785</v>
      </c>
      <c r="J416" s="8">
        <v>0</v>
      </c>
      <c r="K416" s="8">
        <f t="shared" si="41"/>
        <v>7108785</v>
      </c>
      <c r="L416" s="90"/>
      <c r="N416" s="87"/>
      <c r="P416" s="87"/>
      <c r="Q416" s="87"/>
    </row>
    <row r="417" spans="1:17" s="9" customFormat="1" ht="21.75" customHeight="1" x14ac:dyDescent="0.25">
      <c r="A417" s="10">
        <f t="shared" si="38"/>
        <v>413</v>
      </c>
      <c r="B417" s="11" t="s">
        <v>396</v>
      </c>
      <c r="C417" s="12">
        <v>1406110876</v>
      </c>
      <c r="D417" s="354" t="str">
        <f>VLOOKUP(C417,'[24]List chuẩn'!$C$2:$D$514,2,0)</f>
        <v>Lê Thị Thắng</v>
      </c>
      <c r="E417" s="11" t="s">
        <v>396</v>
      </c>
      <c r="F417" s="7">
        <v>39534</v>
      </c>
      <c r="G417" s="7">
        <f t="shared" si="42"/>
        <v>39534</v>
      </c>
      <c r="H417" s="115">
        <v>192.65</v>
      </c>
      <c r="I417" s="209">
        <f t="shared" si="40"/>
        <v>7108785</v>
      </c>
      <c r="J417" s="8">
        <v>0</v>
      </c>
      <c r="K417" s="8">
        <f t="shared" si="41"/>
        <v>7108785</v>
      </c>
      <c r="L417" s="90"/>
      <c r="N417" s="87"/>
      <c r="P417" s="87"/>
      <c r="Q417" s="87"/>
    </row>
    <row r="418" spans="1:17" s="9" customFormat="1" ht="21.75" customHeight="1" x14ac:dyDescent="0.25">
      <c r="A418" s="10">
        <f t="shared" si="38"/>
        <v>414</v>
      </c>
      <c r="B418" s="11" t="s">
        <v>397</v>
      </c>
      <c r="C418" s="12">
        <v>1406110877</v>
      </c>
      <c r="D418" s="354" t="str">
        <f>VLOOKUP(C418,'[24]List chuẩn'!$C$2:$D$514,2,0)</f>
        <v>Nguyễn Quốc Bảo</v>
      </c>
      <c r="E418" s="11" t="s">
        <v>397</v>
      </c>
      <c r="F418" s="7">
        <v>39336</v>
      </c>
      <c r="G418" s="7">
        <f t="shared" si="42"/>
        <v>39336</v>
      </c>
      <c r="H418" s="116">
        <v>216.33</v>
      </c>
      <c r="I418" s="209">
        <f t="shared" si="40"/>
        <v>7982577</v>
      </c>
      <c r="J418" s="8">
        <v>0</v>
      </c>
      <c r="K418" s="8">
        <f t="shared" si="41"/>
        <v>7982577</v>
      </c>
      <c r="L418" s="90"/>
      <c r="N418" s="87"/>
      <c r="P418" s="87"/>
      <c r="Q418" s="87"/>
    </row>
    <row r="419" spans="1:17" s="9" customFormat="1" ht="21.75" customHeight="1" x14ac:dyDescent="0.25">
      <c r="A419" s="10">
        <f t="shared" si="38"/>
        <v>415</v>
      </c>
      <c r="B419" s="11" t="s">
        <v>398</v>
      </c>
      <c r="C419" s="12">
        <v>1406110878</v>
      </c>
      <c r="D419" s="354" t="str">
        <f>VLOOKUP(C419,'[24]List chuẩn'!$C$2:$D$514,2,0)</f>
        <v>Nguyễn Quốc Bảo</v>
      </c>
      <c r="E419" s="11" t="s">
        <v>398</v>
      </c>
      <c r="F419" s="7">
        <v>39500</v>
      </c>
      <c r="G419" s="7">
        <f t="shared" si="42"/>
        <v>39500</v>
      </c>
      <c r="H419" s="115">
        <v>216.33</v>
      </c>
      <c r="I419" s="209">
        <f t="shared" si="40"/>
        <v>7982577</v>
      </c>
      <c r="J419" s="8">
        <v>0</v>
      </c>
      <c r="K419" s="8">
        <f t="shared" si="41"/>
        <v>7982577</v>
      </c>
      <c r="L419" s="90"/>
      <c r="N419" s="87"/>
      <c r="P419" s="87"/>
      <c r="Q419" s="87"/>
    </row>
    <row r="420" spans="1:17" s="9" customFormat="1" ht="21.75" customHeight="1" x14ac:dyDescent="0.25">
      <c r="A420" s="10">
        <f t="shared" si="38"/>
        <v>416</v>
      </c>
      <c r="B420" s="11" t="s">
        <v>399</v>
      </c>
      <c r="C420" s="12">
        <v>1406110879</v>
      </c>
      <c r="D420" s="354" t="str">
        <f>VLOOKUP(C420,'[24]List chuẩn'!$C$2:$D$514,2,0)</f>
        <v>Đỗ Thị Phi Hoài</v>
      </c>
      <c r="E420" s="11" t="s">
        <v>399</v>
      </c>
      <c r="F420" s="7">
        <v>39462</v>
      </c>
      <c r="G420" s="7">
        <f t="shared" si="42"/>
        <v>39462</v>
      </c>
      <c r="H420" s="115">
        <v>192.65</v>
      </c>
      <c r="I420" s="209">
        <f t="shared" si="40"/>
        <v>7108785</v>
      </c>
      <c r="J420" s="8">
        <v>0</v>
      </c>
      <c r="K420" s="8">
        <f t="shared" si="41"/>
        <v>7108785</v>
      </c>
      <c r="L420" s="90"/>
      <c r="N420" s="87"/>
      <c r="P420" s="87"/>
      <c r="Q420" s="87"/>
    </row>
    <row r="421" spans="1:17" s="9" customFormat="1" ht="21.75" customHeight="1" x14ac:dyDescent="0.25">
      <c r="A421" s="10">
        <f t="shared" si="38"/>
        <v>417</v>
      </c>
      <c r="B421" s="11" t="s">
        <v>400</v>
      </c>
      <c r="C421" s="12">
        <v>1406111446</v>
      </c>
      <c r="D421" s="354" t="str">
        <f>VLOOKUP(C421,'[24]List chuẩn'!$C$2:$D$514,2,0)</f>
        <v>Phạm Văn Chung</v>
      </c>
      <c r="E421" s="11" t="s">
        <v>400</v>
      </c>
      <c r="F421" s="7">
        <v>39536</v>
      </c>
      <c r="G421" s="7">
        <f t="shared" si="42"/>
        <v>39536</v>
      </c>
      <c r="H421" s="115">
        <v>192.65</v>
      </c>
      <c r="I421" s="209">
        <f t="shared" si="40"/>
        <v>7108785</v>
      </c>
      <c r="J421" s="8">
        <v>0</v>
      </c>
      <c r="K421" s="8">
        <f t="shared" si="41"/>
        <v>7108785</v>
      </c>
      <c r="L421" s="90"/>
      <c r="N421" s="87"/>
      <c r="P421" s="87"/>
      <c r="Q421" s="87"/>
    </row>
    <row r="422" spans="1:17" s="9" customFormat="1" ht="21.75" customHeight="1" x14ac:dyDescent="0.3">
      <c r="A422" s="10">
        <f t="shared" si="38"/>
        <v>418</v>
      </c>
      <c r="B422" s="11" t="s">
        <v>401</v>
      </c>
      <c r="C422" s="12">
        <v>1406110881</v>
      </c>
      <c r="D422" s="354" t="str">
        <f>VLOOKUP(C422,'[24]List chuẩn'!$C$2:$D$514,2,0)</f>
        <v>Hồ Thị Thanh Nga</v>
      </c>
      <c r="E422" s="11" t="s">
        <v>401</v>
      </c>
      <c r="F422" s="7">
        <v>39437</v>
      </c>
      <c r="G422" s="7">
        <f t="shared" si="42"/>
        <v>39437</v>
      </c>
      <c r="H422" s="115">
        <v>216.33</v>
      </c>
      <c r="I422" s="209">
        <f t="shared" si="40"/>
        <v>7982577</v>
      </c>
      <c r="J422" s="8">
        <v>0</v>
      </c>
      <c r="K422" s="8">
        <f t="shared" si="41"/>
        <v>7982577</v>
      </c>
      <c r="L422" s="110"/>
      <c r="M422" s="111"/>
      <c r="N422" s="87"/>
      <c r="P422" s="87"/>
      <c r="Q422" s="87"/>
    </row>
    <row r="423" spans="1:17" s="9" customFormat="1" ht="21.75" customHeight="1" x14ac:dyDescent="0.25">
      <c r="A423" s="10">
        <f t="shared" si="38"/>
        <v>419</v>
      </c>
      <c r="B423" s="11" t="s">
        <v>402</v>
      </c>
      <c r="C423" s="12">
        <v>1406110882</v>
      </c>
      <c r="D423" s="354" t="str">
        <f>VLOOKUP(C423,'[24]List chuẩn'!$C$2:$D$514,2,0)</f>
        <v>Trần Thị Mỹ Hạnh</v>
      </c>
      <c r="E423" s="11" t="s">
        <v>402</v>
      </c>
      <c r="F423" s="7">
        <v>39297</v>
      </c>
      <c r="G423" s="7">
        <f t="shared" si="42"/>
        <v>39297</v>
      </c>
      <c r="H423" s="115">
        <v>216.33</v>
      </c>
      <c r="I423" s="209">
        <f t="shared" si="40"/>
        <v>7982577</v>
      </c>
      <c r="J423" s="8">
        <v>0</v>
      </c>
      <c r="K423" s="8">
        <f t="shared" si="41"/>
        <v>7982577</v>
      </c>
      <c r="L423" s="90"/>
      <c r="N423" s="87"/>
      <c r="P423" s="87"/>
      <c r="Q423" s="87"/>
    </row>
    <row r="424" spans="1:17" s="9" customFormat="1" ht="21.75" customHeight="1" x14ac:dyDescent="0.25">
      <c r="A424" s="10">
        <f t="shared" si="38"/>
        <v>420</v>
      </c>
      <c r="B424" s="11" t="s">
        <v>403</v>
      </c>
      <c r="C424" s="12">
        <v>1406111719</v>
      </c>
      <c r="D424" s="354" t="str">
        <f>VLOOKUP(C424,'[24]List chuẩn'!$C$2:$D$514,2,0)</f>
        <v>Trần Thu Hương</v>
      </c>
      <c r="E424" s="11" t="s">
        <v>403</v>
      </c>
      <c r="F424" s="7">
        <v>39438</v>
      </c>
      <c r="G424" s="7">
        <f t="shared" si="42"/>
        <v>39438</v>
      </c>
      <c r="H424" s="115">
        <v>192.65</v>
      </c>
      <c r="I424" s="209">
        <f t="shared" si="40"/>
        <v>7108785</v>
      </c>
      <c r="J424" s="8">
        <v>0</v>
      </c>
      <c r="K424" s="8">
        <f t="shared" si="41"/>
        <v>7108785</v>
      </c>
      <c r="L424" s="90"/>
      <c r="N424" s="87"/>
      <c r="P424" s="87"/>
      <c r="Q424" s="87"/>
    </row>
    <row r="425" spans="1:17" s="9" customFormat="1" ht="21.75" customHeight="1" x14ac:dyDescent="0.25">
      <c r="A425" s="10">
        <f t="shared" si="38"/>
        <v>421</v>
      </c>
      <c r="B425" s="11" t="s">
        <v>404</v>
      </c>
      <c r="C425" s="12">
        <v>1406110884</v>
      </c>
      <c r="D425" s="354" t="str">
        <f>VLOOKUP(C425,'[24]List chuẩn'!$C$2:$D$514,2,0)</f>
        <v>Dương Thị Hương Giang</v>
      </c>
      <c r="E425" s="11" t="s">
        <v>404</v>
      </c>
      <c r="F425" s="7">
        <v>39269</v>
      </c>
      <c r="G425" s="7">
        <f t="shared" si="42"/>
        <v>39269</v>
      </c>
      <c r="H425" s="115">
        <v>192.65</v>
      </c>
      <c r="I425" s="209">
        <f t="shared" si="40"/>
        <v>7108785</v>
      </c>
      <c r="J425" s="8">
        <v>0</v>
      </c>
      <c r="K425" s="8">
        <f t="shared" si="41"/>
        <v>7108785</v>
      </c>
      <c r="L425" s="90"/>
      <c r="N425" s="87"/>
      <c r="P425" s="87"/>
      <c r="Q425" s="87"/>
    </row>
    <row r="426" spans="1:17" s="9" customFormat="1" ht="21.75" customHeight="1" x14ac:dyDescent="0.25">
      <c r="A426" s="10">
        <f t="shared" si="38"/>
        <v>422</v>
      </c>
      <c r="B426" s="11" t="s">
        <v>405</v>
      </c>
      <c r="C426" s="12">
        <v>1406110885</v>
      </c>
      <c r="D426" s="354" t="str">
        <f>VLOOKUP(C426,'[24]List chuẩn'!$C$2:$D$514,2,0)</f>
        <v>Nguyễn Văn Hưng</v>
      </c>
      <c r="E426" s="11" t="s">
        <v>405</v>
      </c>
      <c r="F426" s="7">
        <v>39456</v>
      </c>
      <c r="G426" s="7">
        <f t="shared" si="42"/>
        <v>39456</v>
      </c>
      <c r="H426" s="115">
        <v>216.33</v>
      </c>
      <c r="I426" s="209">
        <f t="shared" si="40"/>
        <v>7982577</v>
      </c>
      <c r="J426" s="8">
        <v>0</v>
      </c>
      <c r="K426" s="8">
        <f t="shared" si="41"/>
        <v>7982577</v>
      </c>
      <c r="L426" s="90"/>
      <c r="N426" s="87"/>
      <c r="P426" s="87"/>
      <c r="Q426" s="87"/>
    </row>
    <row r="427" spans="1:17" s="9" customFormat="1" ht="21.75" customHeight="1" x14ac:dyDescent="0.25">
      <c r="A427" s="10">
        <f t="shared" si="38"/>
        <v>423</v>
      </c>
      <c r="B427" s="11" t="s">
        <v>406</v>
      </c>
      <c r="C427" s="12">
        <v>1406110886</v>
      </c>
      <c r="D427" s="354" t="str">
        <f>VLOOKUP(C427,'[24]List chuẩn'!$C$2:$D$514,2,0)</f>
        <v>Nguyễn Thị Thu Phương</v>
      </c>
      <c r="E427" s="11" t="s">
        <v>406</v>
      </c>
      <c r="F427" s="7">
        <v>39437</v>
      </c>
      <c r="G427" s="7">
        <f t="shared" si="42"/>
        <v>39437</v>
      </c>
      <c r="H427" s="115">
        <v>216.33</v>
      </c>
      <c r="I427" s="209">
        <f t="shared" si="40"/>
        <v>7982577</v>
      </c>
      <c r="J427" s="8">
        <v>0</v>
      </c>
      <c r="K427" s="8">
        <f t="shared" si="41"/>
        <v>7982577</v>
      </c>
      <c r="L427" s="90"/>
      <c r="N427" s="87"/>
      <c r="P427" s="87"/>
      <c r="Q427" s="87"/>
    </row>
    <row r="428" spans="1:17" s="9" customFormat="1" ht="21.75" customHeight="1" x14ac:dyDescent="0.25">
      <c r="A428" s="10">
        <f t="shared" si="38"/>
        <v>424</v>
      </c>
      <c r="B428" s="11" t="s">
        <v>407</v>
      </c>
      <c r="C428" s="12">
        <v>1406111721</v>
      </c>
      <c r="D428" s="354" t="str">
        <f>VLOOKUP(C428,'[24]List chuẩn'!$C$2:$D$514,2,0)</f>
        <v>Nguyễn Thị Bảo Hiền</v>
      </c>
      <c r="E428" s="11" t="s">
        <v>407</v>
      </c>
      <c r="F428" s="7">
        <v>39493</v>
      </c>
      <c r="G428" s="7">
        <f t="shared" si="42"/>
        <v>39493</v>
      </c>
      <c r="H428" s="115">
        <v>192.65</v>
      </c>
      <c r="I428" s="209">
        <f t="shared" si="40"/>
        <v>7108785</v>
      </c>
      <c r="J428" s="8">
        <v>0</v>
      </c>
      <c r="K428" s="8">
        <f t="shared" si="41"/>
        <v>7108785</v>
      </c>
      <c r="L428" s="90"/>
      <c r="N428" s="87"/>
      <c r="P428" s="87"/>
      <c r="Q428" s="87"/>
    </row>
    <row r="429" spans="1:17" s="9" customFormat="1" ht="21.75" customHeight="1" x14ac:dyDescent="0.25">
      <c r="A429" s="10">
        <f t="shared" si="38"/>
        <v>425</v>
      </c>
      <c r="B429" s="11" t="s">
        <v>408</v>
      </c>
      <c r="C429" s="12">
        <v>1406111722</v>
      </c>
      <c r="D429" s="354" t="str">
        <f>VLOOKUP(C429,'[24]List chuẩn'!$C$2:$D$514,2,0)</f>
        <v>Lê Quỳnh Trâm</v>
      </c>
      <c r="E429" s="11" t="s">
        <v>408</v>
      </c>
      <c r="F429" s="7">
        <v>39274</v>
      </c>
      <c r="G429" s="7">
        <f t="shared" si="42"/>
        <v>39274</v>
      </c>
      <c r="H429" s="115">
        <v>192.65</v>
      </c>
      <c r="I429" s="209">
        <f t="shared" si="40"/>
        <v>7108785</v>
      </c>
      <c r="J429" s="8">
        <v>0</v>
      </c>
      <c r="K429" s="8">
        <f t="shared" si="41"/>
        <v>7108785</v>
      </c>
      <c r="L429" s="90"/>
      <c r="N429" s="87"/>
      <c r="P429" s="87"/>
      <c r="Q429" s="87"/>
    </row>
    <row r="430" spans="1:17" s="9" customFormat="1" ht="21.75" customHeight="1" x14ac:dyDescent="0.25">
      <c r="A430" s="10">
        <f t="shared" si="38"/>
        <v>426</v>
      </c>
      <c r="B430" s="11" t="s">
        <v>409</v>
      </c>
      <c r="C430" s="12">
        <v>1406110889</v>
      </c>
      <c r="D430" s="354" t="str">
        <f>VLOOKUP(C430,'[24]List chuẩn'!$C$2:$D$514,2,0)</f>
        <v>Nguyễn Thị Thanh Thúy</v>
      </c>
      <c r="E430" s="11" t="s">
        <v>409</v>
      </c>
      <c r="F430" s="7">
        <v>39502</v>
      </c>
      <c r="G430" s="7">
        <f t="shared" si="42"/>
        <v>39502</v>
      </c>
      <c r="H430" s="115">
        <v>216.33</v>
      </c>
      <c r="I430" s="209">
        <f t="shared" si="40"/>
        <v>7982577</v>
      </c>
      <c r="J430" s="8">
        <v>0</v>
      </c>
      <c r="K430" s="8">
        <f t="shared" si="41"/>
        <v>7982577</v>
      </c>
      <c r="L430" s="90"/>
      <c r="N430" s="87"/>
      <c r="P430" s="87"/>
      <c r="Q430" s="87"/>
    </row>
    <row r="431" spans="1:17" s="9" customFormat="1" ht="21.75" customHeight="1" x14ac:dyDescent="0.25">
      <c r="A431" s="10">
        <f t="shared" si="38"/>
        <v>427</v>
      </c>
      <c r="B431" s="11" t="s">
        <v>410</v>
      </c>
      <c r="C431" s="12">
        <v>1406111397</v>
      </c>
      <c r="D431" s="354" t="str">
        <f>VLOOKUP(C431,'[24]List chuẩn'!$C$2:$D$514,2,0)</f>
        <v>Nguyễn Thị Thanh Hương</v>
      </c>
      <c r="E431" s="11" t="s">
        <v>410</v>
      </c>
      <c r="F431" s="7">
        <v>39706</v>
      </c>
      <c r="G431" s="7">
        <f t="shared" si="42"/>
        <v>39706</v>
      </c>
      <c r="H431" s="115">
        <v>216.33</v>
      </c>
      <c r="I431" s="209">
        <f t="shared" si="40"/>
        <v>7982577</v>
      </c>
      <c r="J431" s="8">
        <v>0</v>
      </c>
      <c r="K431" s="8">
        <f t="shared" si="41"/>
        <v>7982577</v>
      </c>
      <c r="L431" s="90"/>
      <c r="N431" s="87"/>
      <c r="P431" s="87"/>
      <c r="Q431" s="87"/>
    </row>
    <row r="432" spans="1:17" s="9" customFormat="1" ht="21.75" customHeight="1" x14ac:dyDescent="0.25">
      <c r="A432" s="10">
        <f t="shared" si="38"/>
        <v>428</v>
      </c>
      <c r="B432" s="11" t="s">
        <v>411</v>
      </c>
      <c r="C432" s="12">
        <v>1406110890</v>
      </c>
      <c r="D432" s="354" t="str">
        <f>VLOOKUP(C432,'[24]List chuẩn'!$C$2:$D$514,2,0)</f>
        <v>Nguyễn Văn Lanh</v>
      </c>
      <c r="E432" s="11" t="s">
        <v>411</v>
      </c>
      <c r="F432" s="7">
        <v>39476</v>
      </c>
      <c r="G432" s="7">
        <f t="shared" si="42"/>
        <v>39476</v>
      </c>
      <c r="H432" s="115">
        <v>192.65</v>
      </c>
      <c r="I432" s="209">
        <f t="shared" si="40"/>
        <v>7108785</v>
      </c>
      <c r="J432" s="8">
        <v>0</v>
      </c>
      <c r="K432" s="8">
        <f t="shared" si="41"/>
        <v>7108785</v>
      </c>
      <c r="L432" s="90"/>
      <c r="N432" s="87"/>
      <c r="P432" s="87"/>
      <c r="Q432" s="87"/>
    </row>
    <row r="433" spans="1:17" s="9" customFormat="1" ht="21.75" customHeight="1" x14ac:dyDescent="0.3">
      <c r="A433" s="10">
        <f t="shared" si="38"/>
        <v>429</v>
      </c>
      <c r="B433" s="11" t="s">
        <v>412</v>
      </c>
      <c r="C433" s="12">
        <v>1406110891</v>
      </c>
      <c r="D433" s="354" t="str">
        <f>VLOOKUP(C433,'[24]List chuẩn'!$C$2:$D$514,2,0)</f>
        <v>Phạm Ngọc Hùng</v>
      </c>
      <c r="E433" s="11" t="s">
        <v>412</v>
      </c>
      <c r="F433" s="7">
        <v>39479</v>
      </c>
      <c r="G433" s="7">
        <f t="shared" si="42"/>
        <v>39479</v>
      </c>
      <c r="H433" s="115">
        <v>192.65</v>
      </c>
      <c r="I433" s="209">
        <f t="shared" si="40"/>
        <v>7108785</v>
      </c>
      <c r="J433" s="8">
        <v>0</v>
      </c>
      <c r="K433" s="8">
        <f t="shared" si="41"/>
        <v>7108785</v>
      </c>
      <c r="L433" s="110"/>
      <c r="M433" s="111"/>
      <c r="N433" s="87"/>
      <c r="P433" s="87"/>
      <c r="Q433" s="87"/>
    </row>
    <row r="434" spans="1:17" s="9" customFormat="1" ht="21.75" customHeight="1" x14ac:dyDescent="0.25">
      <c r="A434" s="10">
        <f t="shared" si="38"/>
        <v>430</v>
      </c>
      <c r="B434" s="11" t="s">
        <v>413</v>
      </c>
      <c r="C434" s="12">
        <v>1406110892</v>
      </c>
      <c r="D434" s="354" t="str">
        <f>VLOOKUP(C434,'[24]List chuẩn'!$C$2:$D$514,2,0)</f>
        <v>Liu Chien Ming</v>
      </c>
      <c r="E434" s="11" t="s">
        <v>413</v>
      </c>
      <c r="F434" s="7">
        <v>39329</v>
      </c>
      <c r="G434" s="7">
        <f t="shared" si="42"/>
        <v>39329</v>
      </c>
      <c r="H434" s="119">
        <v>216.33</v>
      </c>
      <c r="I434" s="209">
        <f t="shared" si="40"/>
        <v>7982577</v>
      </c>
      <c r="J434" s="8">
        <v>0</v>
      </c>
      <c r="K434" s="8">
        <f t="shared" si="41"/>
        <v>7982577</v>
      </c>
      <c r="L434" s="90"/>
      <c r="N434" s="87"/>
      <c r="P434" s="87"/>
      <c r="Q434" s="87"/>
    </row>
    <row r="435" spans="1:17" s="82" customFormat="1" ht="21.75" customHeight="1" x14ac:dyDescent="0.3">
      <c r="A435" s="10">
        <f t="shared" si="38"/>
        <v>431</v>
      </c>
      <c r="B435" s="11" t="s">
        <v>414</v>
      </c>
      <c r="C435" s="103">
        <v>1406110893</v>
      </c>
      <c r="D435" s="354" t="str">
        <f>VLOOKUP(C435,'[24]List chuẩn'!$C$2:$D$514,2,0)</f>
        <v>Vũ Hữu Hưng</v>
      </c>
      <c r="E435" s="11" t="s">
        <v>414</v>
      </c>
      <c r="F435" s="106">
        <v>39221</v>
      </c>
      <c r="G435" s="106">
        <v>39264</v>
      </c>
      <c r="H435" s="118">
        <v>216.33</v>
      </c>
      <c r="I435" s="209">
        <f t="shared" si="40"/>
        <v>7982577</v>
      </c>
      <c r="J435" s="8">
        <v>0</v>
      </c>
      <c r="K435" s="8">
        <f t="shared" si="41"/>
        <v>7982577</v>
      </c>
      <c r="L435" s="110"/>
      <c r="M435" s="111"/>
      <c r="N435" s="107"/>
      <c r="P435" s="87"/>
      <c r="Q435" s="87"/>
    </row>
    <row r="436" spans="1:17" s="9" customFormat="1" ht="21.75" customHeight="1" x14ac:dyDescent="0.25">
      <c r="A436" s="10">
        <f t="shared" si="38"/>
        <v>432</v>
      </c>
      <c r="B436" s="11" t="s">
        <v>415</v>
      </c>
      <c r="C436" s="12">
        <v>1406110894</v>
      </c>
      <c r="D436" s="354" t="str">
        <f>VLOOKUP(C436,'[24]List chuẩn'!$C$2:$D$514,2,0)</f>
        <v>Nguyễn Hồng Hạnh</v>
      </c>
      <c r="E436" s="11" t="s">
        <v>415</v>
      </c>
      <c r="F436" s="7">
        <v>39391</v>
      </c>
      <c r="G436" s="7">
        <f t="shared" ref="G436:G449" si="43">+F436</f>
        <v>39391</v>
      </c>
      <c r="H436" s="115">
        <v>192.65</v>
      </c>
      <c r="I436" s="209">
        <f t="shared" si="40"/>
        <v>7108785</v>
      </c>
      <c r="J436" s="8">
        <v>0</v>
      </c>
      <c r="K436" s="8">
        <f t="shared" si="41"/>
        <v>7108785</v>
      </c>
      <c r="L436" s="90"/>
      <c r="N436" s="87"/>
      <c r="P436" s="87"/>
      <c r="Q436" s="87"/>
    </row>
    <row r="437" spans="1:17" s="9" customFormat="1" ht="21.75" customHeight="1" x14ac:dyDescent="0.25">
      <c r="A437" s="10">
        <f t="shared" si="38"/>
        <v>433</v>
      </c>
      <c r="B437" s="11" t="s">
        <v>416</v>
      </c>
      <c r="C437" s="12">
        <v>1406111723</v>
      </c>
      <c r="D437" s="354" t="str">
        <f>VLOOKUP(C437,'[24]List chuẩn'!$C$2:$D$514,2,0)</f>
        <v>Nguyễn Xuân Hiếu</v>
      </c>
      <c r="E437" s="11" t="s">
        <v>416</v>
      </c>
      <c r="F437" s="7">
        <v>39347</v>
      </c>
      <c r="G437" s="7">
        <f t="shared" si="43"/>
        <v>39347</v>
      </c>
      <c r="H437" s="115">
        <v>192.65</v>
      </c>
      <c r="I437" s="209">
        <f t="shared" si="40"/>
        <v>7108785</v>
      </c>
      <c r="J437" s="8">
        <v>0</v>
      </c>
      <c r="K437" s="8">
        <f t="shared" si="41"/>
        <v>7108785</v>
      </c>
      <c r="L437" s="90"/>
      <c r="N437" s="87"/>
      <c r="P437" s="87"/>
      <c r="Q437" s="87"/>
    </row>
    <row r="438" spans="1:17" s="9" customFormat="1" ht="21.75" customHeight="1" x14ac:dyDescent="0.3">
      <c r="A438" s="10">
        <f t="shared" si="38"/>
        <v>434</v>
      </c>
      <c r="B438" s="11" t="s">
        <v>417</v>
      </c>
      <c r="C438" s="12">
        <v>1406111189</v>
      </c>
      <c r="D438" s="354" t="str">
        <f>VLOOKUP(C438,'[24]List chuẩn'!$C$2:$D$514,2,0)</f>
        <v>Vũ Mai Dung</v>
      </c>
      <c r="E438" s="11" t="s">
        <v>417</v>
      </c>
      <c r="F438" s="7">
        <v>39401</v>
      </c>
      <c r="G438" s="7">
        <f t="shared" si="43"/>
        <v>39401</v>
      </c>
      <c r="H438" s="115">
        <v>216.33</v>
      </c>
      <c r="I438" s="209">
        <f t="shared" si="40"/>
        <v>7982577</v>
      </c>
      <c r="J438" s="8">
        <v>0</v>
      </c>
      <c r="K438" s="8">
        <f t="shared" si="41"/>
        <v>7982577</v>
      </c>
      <c r="L438" s="110"/>
      <c r="M438" s="111"/>
      <c r="N438" s="87"/>
      <c r="P438" s="87"/>
      <c r="Q438" s="87"/>
    </row>
    <row r="439" spans="1:17" s="9" customFormat="1" ht="21.75" customHeight="1" x14ac:dyDescent="0.25">
      <c r="A439" s="10">
        <f t="shared" si="38"/>
        <v>435</v>
      </c>
      <c r="B439" s="11" t="s">
        <v>418</v>
      </c>
      <c r="C439" s="12">
        <v>1406110897</v>
      </c>
      <c r="D439" s="354" t="str">
        <f>VLOOKUP(C439,'[24]List chuẩn'!$C$2:$D$514,2,0)</f>
        <v>Nguyễn Thanh Liêm</v>
      </c>
      <c r="E439" s="11" t="s">
        <v>418</v>
      </c>
      <c r="F439" s="7">
        <v>39458</v>
      </c>
      <c r="G439" s="7">
        <f t="shared" si="43"/>
        <v>39458</v>
      </c>
      <c r="H439" s="115">
        <v>216.33</v>
      </c>
      <c r="I439" s="209">
        <f t="shared" si="40"/>
        <v>7982577</v>
      </c>
      <c r="J439" s="8">
        <v>-15965154</v>
      </c>
      <c r="K439" s="8">
        <f t="shared" si="41"/>
        <v>-7982577</v>
      </c>
      <c r="L439" s="89"/>
      <c r="N439" s="87"/>
      <c r="P439" s="87"/>
      <c r="Q439" s="87"/>
    </row>
    <row r="440" spans="1:17" s="9" customFormat="1" ht="21.75" customHeight="1" x14ac:dyDescent="0.25">
      <c r="A440" s="10">
        <f t="shared" si="38"/>
        <v>436</v>
      </c>
      <c r="B440" s="11" t="s">
        <v>419</v>
      </c>
      <c r="C440" s="12">
        <v>1406111484</v>
      </c>
      <c r="D440" s="354" t="str">
        <f>VLOOKUP(C440,'[24]List chuẩn'!$C$2:$D$514,2,0)</f>
        <v>Nguyễn Tuế Loan</v>
      </c>
      <c r="E440" s="11" t="s">
        <v>419</v>
      </c>
      <c r="F440" s="7">
        <v>39716</v>
      </c>
      <c r="G440" s="7">
        <f t="shared" si="43"/>
        <v>39716</v>
      </c>
      <c r="H440" s="115">
        <v>192.65</v>
      </c>
      <c r="I440" s="209">
        <f t="shared" si="40"/>
        <v>7108785</v>
      </c>
      <c r="J440" s="8">
        <v>0</v>
      </c>
      <c r="K440" s="8">
        <f t="shared" si="41"/>
        <v>7108785</v>
      </c>
      <c r="L440" s="90"/>
      <c r="N440" s="87"/>
      <c r="P440" s="87"/>
      <c r="Q440" s="87"/>
    </row>
    <row r="441" spans="1:17" s="9" customFormat="1" ht="21.75" customHeight="1" x14ac:dyDescent="0.25">
      <c r="A441" s="10">
        <f t="shared" si="38"/>
        <v>437</v>
      </c>
      <c r="B441" s="11" t="s">
        <v>420</v>
      </c>
      <c r="C441" s="12">
        <v>1406110898</v>
      </c>
      <c r="D441" s="354" t="str">
        <f>VLOOKUP(C441,'[24]List chuẩn'!$C$2:$D$514,2,0)</f>
        <v>Đặng Minh Tuấn</v>
      </c>
      <c r="E441" s="11" t="s">
        <v>420</v>
      </c>
      <c r="F441" s="7">
        <v>39305</v>
      </c>
      <c r="G441" s="7">
        <f t="shared" si="43"/>
        <v>39305</v>
      </c>
      <c r="H441" s="115">
        <v>192.65</v>
      </c>
      <c r="I441" s="209">
        <f t="shared" si="40"/>
        <v>7108785</v>
      </c>
      <c r="J441" s="8">
        <v>0</v>
      </c>
      <c r="K441" s="8">
        <f t="shared" si="41"/>
        <v>7108785</v>
      </c>
      <c r="L441" s="90"/>
      <c r="N441" s="87"/>
      <c r="P441" s="87"/>
      <c r="Q441" s="87"/>
    </row>
    <row r="442" spans="1:17" s="9" customFormat="1" ht="21.75" customHeight="1" x14ac:dyDescent="0.25">
      <c r="A442" s="10">
        <f t="shared" si="38"/>
        <v>438</v>
      </c>
      <c r="B442" s="11" t="s">
        <v>421</v>
      </c>
      <c r="C442" s="12">
        <v>1406110899</v>
      </c>
      <c r="D442" s="354" t="str">
        <f>VLOOKUP(C442,'[24]List chuẩn'!$C$2:$D$514,2,0)</f>
        <v>Lê Hoài Nam</v>
      </c>
      <c r="E442" s="11" t="s">
        <v>421</v>
      </c>
      <c r="F442" s="7">
        <v>39365</v>
      </c>
      <c r="G442" s="7">
        <f t="shared" si="43"/>
        <v>39365</v>
      </c>
      <c r="H442" s="115">
        <v>216.33</v>
      </c>
      <c r="I442" s="209">
        <f t="shared" si="40"/>
        <v>7982577</v>
      </c>
      <c r="J442" s="8">
        <v>0</v>
      </c>
      <c r="K442" s="8">
        <f t="shared" si="41"/>
        <v>7982577</v>
      </c>
      <c r="L442" s="90"/>
      <c r="N442" s="87"/>
      <c r="P442" s="87"/>
      <c r="Q442" s="87"/>
    </row>
    <row r="443" spans="1:17" s="9" customFormat="1" ht="21.75" customHeight="1" x14ac:dyDescent="0.25">
      <c r="A443" s="10">
        <f t="shared" si="38"/>
        <v>439</v>
      </c>
      <c r="B443" s="11" t="s">
        <v>422</v>
      </c>
      <c r="C443" s="12">
        <v>1406110900</v>
      </c>
      <c r="D443" s="354" t="str">
        <f>VLOOKUP(C443,'[24]List chuẩn'!$C$2:$D$514,2,0)</f>
        <v>Hoàng Minh Tuấn</v>
      </c>
      <c r="E443" s="11" t="s">
        <v>422</v>
      </c>
      <c r="F443" s="7">
        <v>39365</v>
      </c>
      <c r="G443" s="7">
        <f t="shared" si="43"/>
        <v>39365</v>
      </c>
      <c r="H443" s="117">
        <v>216.33</v>
      </c>
      <c r="I443" s="209">
        <f t="shared" si="40"/>
        <v>7982577</v>
      </c>
      <c r="J443" s="8">
        <v>0</v>
      </c>
      <c r="K443" s="8">
        <f t="shared" si="41"/>
        <v>7982577</v>
      </c>
      <c r="L443" s="90"/>
      <c r="N443" s="87"/>
      <c r="P443" s="87"/>
      <c r="Q443" s="87"/>
    </row>
    <row r="444" spans="1:17" s="9" customFormat="1" ht="21.75" customHeight="1" x14ac:dyDescent="0.25">
      <c r="A444" s="10">
        <f t="shared" si="38"/>
        <v>440</v>
      </c>
      <c r="B444" s="11" t="s">
        <v>423</v>
      </c>
      <c r="C444" s="12">
        <v>1406110901</v>
      </c>
      <c r="D444" s="354" t="str">
        <f>VLOOKUP(C444,'[24]List chuẩn'!$C$2:$D$514,2,0)</f>
        <v>Nguyễn Cao Công</v>
      </c>
      <c r="E444" s="11" t="s">
        <v>423</v>
      </c>
      <c r="F444" s="7">
        <v>39347</v>
      </c>
      <c r="G444" s="7">
        <f t="shared" si="43"/>
        <v>39347</v>
      </c>
      <c r="H444" s="115">
        <v>192.65</v>
      </c>
      <c r="I444" s="209">
        <f t="shared" si="40"/>
        <v>7108785</v>
      </c>
      <c r="J444" s="8">
        <v>0</v>
      </c>
      <c r="K444" s="8">
        <f t="shared" si="41"/>
        <v>7108785</v>
      </c>
      <c r="L444" s="90"/>
      <c r="N444" s="87"/>
      <c r="P444" s="87"/>
      <c r="Q444" s="87"/>
    </row>
    <row r="445" spans="1:17" s="9" customFormat="1" ht="21.75" customHeight="1" x14ac:dyDescent="0.25">
      <c r="A445" s="10">
        <f t="shared" si="38"/>
        <v>441</v>
      </c>
      <c r="B445" s="11" t="s">
        <v>424</v>
      </c>
      <c r="C445" s="12">
        <v>1406111724</v>
      </c>
      <c r="D445" s="354" t="str">
        <f>VLOOKUP(C445,'[24]List chuẩn'!$C$2:$D$514,2,0)</f>
        <v>Công Ty Cổ Phần DELI 1996</v>
      </c>
      <c r="E445" s="11" t="s">
        <v>424</v>
      </c>
      <c r="F445" s="7">
        <v>39477</v>
      </c>
      <c r="G445" s="7">
        <f t="shared" si="43"/>
        <v>39477</v>
      </c>
      <c r="H445" s="115">
        <v>192.65</v>
      </c>
      <c r="I445" s="209">
        <f t="shared" si="40"/>
        <v>7108785</v>
      </c>
      <c r="J445" s="8">
        <v>0</v>
      </c>
      <c r="K445" s="8">
        <f t="shared" si="41"/>
        <v>7108785</v>
      </c>
      <c r="L445" s="90"/>
      <c r="N445" s="87"/>
      <c r="P445" s="87"/>
      <c r="Q445" s="87"/>
    </row>
    <row r="446" spans="1:17" s="9" customFormat="1" ht="21.75" customHeight="1" x14ac:dyDescent="0.25">
      <c r="A446" s="10">
        <f t="shared" si="38"/>
        <v>442</v>
      </c>
      <c r="B446" s="11" t="s">
        <v>425</v>
      </c>
      <c r="C446" s="12">
        <v>1406110903</v>
      </c>
      <c r="D446" s="354" t="str">
        <f>VLOOKUP(C446,'[24]List chuẩn'!$C$2:$D$514,2,0)</f>
        <v>Đào Tú Khanh</v>
      </c>
      <c r="E446" s="11" t="s">
        <v>425</v>
      </c>
      <c r="F446" s="7">
        <v>39429</v>
      </c>
      <c r="G446" s="7">
        <f t="shared" si="43"/>
        <v>39429</v>
      </c>
      <c r="H446" s="119">
        <v>216.33</v>
      </c>
      <c r="I446" s="209">
        <f t="shared" si="40"/>
        <v>7982577</v>
      </c>
      <c r="J446" s="8">
        <v>0</v>
      </c>
      <c r="K446" s="8">
        <f t="shared" si="41"/>
        <v>7982577</v>
      </c>
      <c r="L446" s="90"/>
      <c r="N446" s="87"/>
      <c r="P446" s="87"/>
      <c r="Q446" s="87"/>
    </row>
    <row r="447" spans="1:17" s="9" customFormat="1" ht="21.75" customHeight="1" x14ac:dyDescent="0.25">
      <c r="A447" s="10">
        <f t="shared" si="38"/>
        <v>443</v>
      </c>
      <c r="B447" s="11" t="s">
        <v>426</v>
      </c>
      <c r="C447" s="12">
        <v>1406110904</v>
      </c>
      <c r="D447" s="354" t="str">
        <f>VLOOKUP(C447,'[24]List chuẩn'!$C$2:$D$514,2,0)</f>
        <v>Đòan Thị Bích Ngọc</v>
      </c>
      <c r="E447" s="11" t="s">
        <v>426</v>
      </c>
      <c r="F447" s="7">
        <v>39419</v>
      </c>
      <c r="G447" s="7">
        <f t="shared" si="43"/>
        <v>39419</v>
      </c>
      <c r="H447" s="115">
        <v>192.65</v>
      </c>
      <c r="I447" s="209">
        <f t="shared" si="40"/>
        <v>7108785</v>
      </c>
      <c r="J447" s="8">
        <v>0</v>
      </c>
      <c r="K447" s="8">
        <f t="shared" si="41"/>
        <v>7108785</v>
      </c>
      <c r="L447" s="90"/>
      <c r="N447" s="87"/>
      <c r="P447" s="87"/>
      <c r="Q447" s="87"/>
    </row>
    <row r="448" spans="1:17" s="9" customFormat="1" ht="21.75" customHeight="1" x14ac:dyDescent="0.25">
      <c r="A448" s="10">
        <f t="shared" si="38"/>
        <v>444</v>
      </c>
      <c r="B448" s="11" t="s">
        <v>427</v>
      </c>
      <c r="C448" s="12">
        <v>1406110905</v>
      </c>
      <c r="D448" s="354" t="str">
        <f>VLOOKUP(C448,'[24]List chuẩn'!$C$2:$D$514,2,0)</f>
        <v>Vương Thị Vân</v>
      </c>
      <c r="E448" s="11" t="s">
        <v>427</v>
      </c>
      <c r="F448" s="7">
        <v>39270</v>
      </c>
      <c r="G448" s="7">
        <f t="shared" si="43"/>
        <v>39270</v>
      </c>
      <c r="H448" s="115">
        <v>192.65</v>
      </c>
      <c r="I448" s="209">
        <f t="shared" si="40"/>
        <v>7108785</v>
      </c>
      <c r="J448" s="8">
        <v>-14217570</v>
      </c>
      <c r="K448" s="8">
        <f t="shared" si="41"/>
        <v>-7108785</v>
      </c>
      <c r="L448" s="89"/>
      <c r="N448" s="87"/>
      <c r="P448" s="87"/>
      <c r="Q448" s="87"/>
    </row>
    <row r="449" spans="1:17" s="9" customFormat="1" ht="21.75" customHeight="1" x14ac:dyDescent="0.25">
      <c r="A449" s="10">
        <f t="shared" si="38"/>
        <v>445</v>
      </c>
      <c r="B449" s="11" t="s">
        <v>428</v>
      </c>
      <c r="C449" s="12">
        <v>1406111651</v>
      </c>
      <c r="D449" s="354" t="str">
        <f>VLOOKUP(C449,'[24]List chuẩn'!$C$2:$D$514,2,0)</f>
        <v>Trần Thế Việt</v>
      </c>
      <c r="E449" s="11" t="s">
        <v>428</v>
      </c>
      <c r="F449" s="7" t="s">
        <v>154</v>
      </c>
      <c r="G449" s="7" t="str">
        <f t="shared" si="43"/>
        <v>Chưa giao</v>
      </c>
      <c r="H449" s="115">
        <v>384</v>
      </c>
      <c r="I449" s="209">
        <f t="shared" si="40"/>
        <v>14169600</v>
      </c>
      <c r="J449" s="8">
        <v>8532232</v>
      </c>
      <c r="K449" s="8">
        <f t="shared" si="41"/>
        <v>22701832</v>
      </c>
      <c r="L449" s="90"/>
      <c r="N449" s="87"/>
      <c r="P449" s="87"/>
      <c r="Q449" s="87"/>
    </row>
    <row r="450" spans="1:17" s="9" customFormat="1" ht="21.75" customHeight="1" x14ac:dyDescent="0.25">
      <c r="A450" s="10">
        <f t="shared" si="38"/>
        <v>446</v>
      </c>
      <c r="B450" s="11" t="s">
        <v>429</v>
      </c>
      <c r="C450" s="12">
        <v>1406111652</v>
      </c>
      <c r="D450" s="354" t="str">
        <f>VLOOKUP(C450,'[24]List chuẩn'!$C$2:$D$514,2,0)</f>
        <v>Kiều Phương Liên</v>
      </c>
      <c r="E450" s="11" t="s">
        <v>429</v>
      </c>
      <c r="F450" s="7">
        <v>40513</v>
      </c>
      <c r="G450" s="7">
        <v>40544</v>
      </c>
      <c r="H450" s="115">
        <v>384</v>
      </c>
      <c r="I450" s="209">
        <f t="shared" si="40"/>
        <v>14169600</v>
      </c>
      <c r="J450" s="8">
        <v>0</v>
      </c>
      <c r="K450" s="8">
        <f t="shared" si="41"/>
        <v>14169600</v>
      </c>
      <c r="L450" s="90"/>
      <c r="N450" s="87"/>
      <c r="P450" s="87"/>
      <c r="Q450" s="87"/>
    </row>
    <row r="451" spans="1:17" s="9" customFormat="1" ht="21.75" customHeight="1" x14ac:dyDescent="0.25">
      <c r="A451" s="10">
        <f t="shared" si="38"/>
        <v>447</v>
      </c>
      <c r="B451" s="11" t="s">
        <v>430</v>
      </c>
      <c r="C451" s="12">
        <v>1406111653</v>
      </c>
      <c r="D451" s="354" t="str">
        <f>VLOOKUP(C451,'[24]List chuẩn'!$C$2:$D$514,2,0)</f>
        <v>Vũ Thị Suốt</v>
      </c>
      <c r="E451" s="11" t="s">
        <v>430</v>
      </c>
      <c r="F451" s="7">
        <v>39488</v>
      </c>
      <c r="G451" s="7">
        <f t="shared" ref="G451:G456" si="44">+F451</f>
        <v>39488</v>
      </c>
      <c r="H451" s="115">
        <v>251.86</v>
      </c>
      <c r="I451" s="209">
        <f t="shared" si="40"/>
        <v>9293634</v>
      </c>
      <c r="J451" s="8">
        <v>0</v>
      </c>
      <c r="K451" s="8">
        <f t="shared" si="41"/>
        <v>9293634</v>
      </c>
      <c r="L451" s="90"/>
      <c r="N451" s="87"/>
      <c r="P451" s="87"/>
      <c r="Q451" s="87"/>
    </row>
    <row r="452" spans="1:17" s="9" customFormat="1" ht="21.75" customHeight="1" x14ac:dyDescent="0.25">
      <c r="A452" s="10">
        <f t="shared" si="38"/>
        <v>448</v>
      </c>
      <c r="B452" s="11" t="s">
        <v>431</v>
      </c>
      <c r="C452" s="12">
        <v>1406111654</v>
      </c>
      <c r="D452" s="354" t="str">
        <f>VLOOKUP(C452,'[24]List chuẩn'!$C$2:$D$514,2,0)</f>
        <v>Vũ Thị Suốt</v>
      </c>
      <c r="E452" s="11" t="s">
        <v>431</v>
      </c>
      <c r="F452" s="7">
        <v>39488</v>
      </c>
      <c r="G452" s="7">
        <f t="shared" si="44"/>
        <v>39488</v>
      </c>
      <c r="H452" s="115">
        <v>251.86</v>
      </c>
      <c r="I452" s="209">
        <f t="shared" si="40"/>
        <v>9293634</v>
      </c>
      <c r="J452" s="8">
        <v>0</v>
      </c>
      <c r="K452" s="8">
        <f t="shared" si="41"/>
        <v>9293634</v>
      </c>
      <c r="L452" s="90"/>
      <c r="N452" s="87"/>
      <c r="P452" s="87"/>
      <c r="Q452" s="87"/>
    </row>
    <row r="453" spans="1:17" s="9" customFormat="1" ht="21.75" customHeight="1" x14ac:dyDescent="0.25">
      <c r="A453" s="10">
        <f t="shared" si="38"/>
        <v>449</v>
      </c>
      <c r="B453" s="11" t="s">
        <v>432</v>
      </c>
      <c r="C453" s="12">
        <v>1406111501</v>
      </c>
      <c r="D453" s="354" t="str">
        <f>VLOOKUP(C453,'[24]List chuẩn'!$C$2:$D$514,2,0)</f>
        <v>Nguyễn Thị Thanh Thủy</v>
      </c>
      <c r="E453" s="11" t="s">
        <v>432</v>
      </c>
      <c r="F453" s="7">
        <v>39630</v>
      </c>
      <c r="G453" s="7">
        <f t="shared" si="44"/>
        <v>39630</v>
      </c>
      <c r="H453" s="115">
        <v>251.86</v>
      </c>
      <c r="I453" s="209">
        <f t="shared" si="40"/>
        <v>9293634</v>
      </c>
      <c r="J453" s="8">
        <v>0</v>
      </c>
      <c r="K453" s="8">
        <f t="shared" si="41"/>
        <v>9293634</v>
      </c>
      <c r="L453" s="90"/>
      <c r="N453" s="87"/>
      <c r="P453" s="87"/>
      <c r="Q453" s="87"/>
    </row>
    <row r="454" spans="1:17" s="9" customFormat="1" ht="21.75" customHeight="1" x14ac:dyDescent="0.25">
      <c r="A454" s="10">
        <f t="shared" si="38"/>
        <v>450</v>
      </c>
      <c r="B454" s="11" t="s">
        <v>433</v>
      </c>
      <c r="C454" s="12">
        <v>1406111655</v>
      </c>
      <c r="D454" s="354" t="str">
        <f>VLOOKUP(C454,'[24]List chuẩn'!$C$2:$D$514,2,0)</f>
        <v>Hoàng Đại Huy</v>
      </c>
      <c r="E454" s="11" t="s">
        <v>433</v>
      </c>
      <c r="F454" s="7">
        <v>40386</v>
      </c>
      <c r="G454" s="7">
        <f t="shared" si="44"/>
        <v>40386</v>
      </c>
      <c r="H454" s="115">
        <v>251.86</v>
      </c>
      <c r="I454" s="209">
        <f t="shared" si="40"/>
        <v>9293634</v>
      </c>
      <c r="J454" s="8">
        <v>0</v>
      </c>
      <c r="K454" s="8">
        <f t="shared" si="41"/>
        <v>9293634</v>
      </c>
      <c r="L454" s="90"/>
      <c r="N454" s="87"/>
      <c r="P454" s="87"/>
      <c r="Q454" s="87"/>
    </row>
    <row r="455" spans="1:17" s="9" customFormat="1" ht="21.75" customHeight="1" x14ac:dyDescent="0.25">
      <c r="A455" s="10">
        <f t="shared" ref="A455:A456" si="45">A454+1</f>
        <v>451</v>
      </c>
      <c r="B455" s="11" t="s">
        <v>434</v>
      </c>
      <c r="C455" s="12">
        <v>1406110906</v>
      </c>
      <c r="D455" s="354" t="str">
        <f>VLOOKUP(C455,'[24]List chuẩn'!$C$2:$D$514,2,0)</f>
        <v>Nguyễn Minh Tâm</v>
      </c>
      <c r="E455" s="11" t="s">
        <v>434</v>
      </c>
      <c r="F455" s="7">
        <v>39282</v>
      </c>
      <c r="G455" s="7">
        <f t="shared" si="44"/>
        <v>39282</v>
      </c>
      <c r="H455" s="115">
        <v>251.86</v>
      </c>
      <c r="I455" s="209">
        <f t="shared" si="40"/>
        <v>9293634</v>
      </c>
      <c r="J455" s="8">
        <v>0</v>
      </c>
      <c r="K455" s="8">
        <f t="shared" si="41"/>
        <v>9293634</v>
      </c>
      <c r="L455" s="90"/>
      <c r="N455" s="87"/>
      <c r="P455" s="87"/>
      <c r="Q455" s="87"/>
    </row>
    <row r="456" spans="1:17" s="9" customFormat="1" ht="21.75" customHeight="1" x14ac:dyDescent="0.25">
      <c r="A456" s="10">
        <f t="shared" si="45"/>
        <v>452</v>
      </c>
      <c r="B456" s="11" t="s">
        <v>435</v>
      </c>
      <c r="C456" s="12">
        <v>1406110907</v>
      </c>
      <c r="D456" s="354" t="str">
        <f>VLOOKUP(C456,'[24]List chuẩn'!$C$2:$D$514,2,0)</f>
        <v>Lê Kim Thanh</v>
      </c>
      <c r="E456" s="11" t="s">
        <v>435</v>
      </c>
      <c r="F456" s="7">
        <v>39282</v>
      </c>
      <c r="G456" s="7">
        <f t="shared" si="44"/>
        <v>39282</v>
      </c>
      <c r="H456" s="115">
        <v>251.86</v>
      </c>
      <c r="I456" s="209">
        <f t="shared" si="40"/>
        <v>9293634</v>
      </c>
      <c r="J456" s="8">
        <v>0</v>
      </c>
      <c r="K456" s="8">
        <f t="shared" si="41"/>
        <v>9293634</v>
      </c>
      <c r="L456" s="90"/>
      <c r="N456" s="87"/>
      <c r="P456" s="87"/>
      <c r="Q456" s="87"/>
    </row>
    <row r="457" spans="1:17" s="82" customFormat="1" ht="21.75" customHeight="1" x14ac:dyDescent="0.3">
      <c r="A457" s="437" t="s">
        <v>504</v>
      </c>
      <c r="B457" s="438"/>
      <c r="C457" s="438"/>
      <c r="D457" s="438"/>
      <c r="E457" s="438"/>
      <c r="F457" s="438"/>
      <c r="G457" s="439"/>
      <c r="H457" s="328">
        <f>SUM(H5:H456)</f>
        <v>81300.940000000017</v>
      </c>
      <c r="I457" s="362">
        <f>SUM(I5:I456)</f>
        <v>3000004686</v>
      </c>
      <c r="J457" s="362">
        <f>SUM(J5:J456)</f>
        <v>-145724879</v>
      </c>
      <c r="K457" s="362">
        <f>SUM(K5:K456)</f>
        <v>2854279807</v>
      </c>
      <c r="L457" s="92"/>
      <c r="N457" s="81"/>
    </row>
    <row r="458" spans="1:17" s="9" customFormat="1" ht="21.75" customHeight="1" x14ac:dyDescent="0.25">
      <c r="D458" s="84"/>
      <c r="H458" s="124" t="s">
        <v>1901</v>
      </c>
      <c r="I458" s="299">
        <f>I457+'Bang tinh villa'!J63</f>
        <v>3500980830</v>
      </c>
      <c r="J458" s="246"/>
      <c r="K458" s="86"/>
      <c r="L458" s="282"/>
    </row>
    <row r="459" spans="1:17" s="9" customFormat="1" x14ac:dyDescent="0.25">
      <c r="D459" s="355"/>
      <c r="H459" s="124" t="s">
        <v>1902</v>
      </c>
      <c r="I459" s="329">
        <f>I458*4</f>
        <v>14003923320</v>
      </c>
      <c r="J459" s="109"/>
      <c r="L459" s="282"/>
    </row>
    <row r="460" spans="1:17" s="9" customFormat="1" x14ac:dyDescent="0.25">
      <c r="D460" s="355"/>
      <c r="H460" s="124"/>
      <c r="I460" s="357"/>
      <c r="J460" s="358"/>
      <c r="L460" s="282"/>
    </row>
    <row r="461" spans="1:17" s="9" customFormat="1" x14ac:dyDescent="0.25">
      <c r="D461" s="355"/>
      <c r="H461" s="124"/>
      <c r="I461" s="299"/>
      <c r="J461" s="257"/>
      <c r="L461" s="282"/>
    </row>
    <row r="462" spans="1:17" x14ac:dyDescent="0.25">
      <c r="I462" s="327">
        <f>I460+I461</f>
        <v>0</v>
      </c>
      <c r="L462" s="283"/>
    </row>
    <row r="463" spans="1:17" x14ac:dyDescent="0.25">
      <c r="H463" s="366"/>
      <c r="J463" s="284"/>
      <c r="K463" s="20"/>
    </row>
    <row r="464" spans="1:17" x14ac:dyDescent="0.25">
      <c r="H464" s="300"/>
    </row>
    <row r="466" spans="8:12" x14ac:dyDescent="0.25">
      <c r="H466" s="300"/>
      <c r="L466" s="283"/>
    </row>
    <row r="467" spans="8:12" x14ac:dyDescent="0.25">
      <c r="H467" s="300"/>
    </row>
    <row r="468" spans="8:12" x14ac:dyDescent="0.25">
      <c r="L468" s="283"/>
    </row>
  </sheetData>
  <protectedRanges>
    <protectedRange sqref="F447 F449:G449" name="Range1_1"/>
    <protectedRange sqref="F450:G450" name="Range1_1_1"/>
  </protectedRanges>
  <autoFilter ref="A4:R463"/>
  <mergeCells count="12">
    <mergeCell ref="A457:G457"/>
    <mergeCell ref="G2:G4"/>
    <mergeCell ref="H2:H4"/>
    <mergeCell ref="I2:I4"/>
    <mergeCell ref="K2:K4"/>
    <mergeCell ref="F2:F4"/>
    <mergeCell ref="A2:A4"/>
    <mergeCell ref="B2:B4"/>
    <mergeCell ref="C2:C4"/>
    <mergeCell ref="D2:D4"/>
    <mergeCell ref="E2:E4"/>
    <mergeCell ref="J2:J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16"/>
  <sheetViews>
    <sheetView topLeftCell="A106" workbookViewId="0">
      <selection activeCell="G16" sqref="G16:L17"/>
    </sheetView>
  </sheetViews>
  <sheetFormatPr defaultRowHeight="12.75" x14ac:dyDescent="0.2"/>
  <cols>
    <col min="1" max="1" width="17.85546875" style="310" customWidth="1"/>
    <col min="2" max="2" width="12" style="310" customWidth="1"/>
    <col min="3" max="3" width="8.85546875" style="310" customWidth="1"/>
    <col min="4" max="4" width="7.42578125" style="310" customWidth="1"/>
    <col min="5" max="5" width="5.7109375" style="310" customWidth="1"/>
    <col min="6" max="6" width="11.28515625" style="310" customWidth="1"/>
    <col min="7" max="7" width="10.28515625" style="310" customWidth="1"/>
    <col min="8" max="8" width="1.28515625" style="310" customWidth="1"/>
    <col min="9" max="9" width="11.42578125" style="310" customWidth="1"/>
    <col min="10" max="10" width="1.28515625" style="310" customWidth="1"/>
    <col min="11" max="11" width="8.140625" style="310" customWidth="1"/>
    <col min="12" max="12" width="8.28515625" style="310" customWidth="1"/>
    <col min="13" max="13" width="16.140625" style="310" customWidth="1"/>
    <col min="14" max="14" width="9.140625" style="310"/>
    <col min="15" max="15" width="14.28515625" style="310" bestFit="1" customWidth="1"/>
    <col min="16" max="16384" width="9.140625" style="310"/>
  </cols>
  <sheetData>
    <row r="1" spans="1:15" ht="18" customHeight="1" x14ac:dyDescent="0.2">
      <c r="G1" s="129"/>
      <c r="H1" s="129"/>
      <c r="I1" s="129"/>
      <c r="J1" s="129"/>
      <c r="K1" s="129"/>
      <c r="L1" s="129"/>
      <c r="N1" s="259" t="s">
        <v>658</v>
      </c>
      <c r="O1" s="259" t="s">
        <v>658</v>
      </c>
    </row>
    <row r="2" spans="1:15" ht="12" customHeight="1" x14ac:dyDescent="0.2">
      <c r="E2" s="426" t="s">
        <v>1892</v>
      </c>
      <c r="F2" s="426"/>
      <c r="G2" s="426"/>
      <c r="H2" s="426"/>
      <c r="I2" s="426"/>
      <c r="J2" s="426"/>
      <c r="K2" s="426"/>
      <c r="L2" s="426"/>
      <c r="M2" s="426"/>
      <c r="N2" s="170" t="s">
        <v>643</v>
      </c>
      <c r="O2" s="170" t="s">
        <v>643</v>
      </c>
    </row>
    <row r="3" spans="1:15" ht="11.25" customHeight="1" x14ac:dyDescent="0.2">
      <c r="D3" s="131"/>
      <c r="E3" s="426"/>
      <c r="F3" s="426"/>
      <c r="G3" s="426"/>
      <c r="H3" s="426"/>
      <c r="I3" s="426"/>
      <c r="J3" s="426"/>
      <c r="K3" s="426"/>
      <c r="L3" s="426"/>
      <c r="M3" s="426"/>
      <c r="N3" s="206"/>
    </row>
    <row r="4" spans="1:15" ht="9.75" customHeight="1" x14ac:dyDescent="0.2">
      <c r="A4" s="427"/>
      <c r="B4" s="427"/>
      <c r="C4" s="427"/>
      <c r="D4" s="131"/>
      <c r="E4" s="484" t="s">
        <v>1596</v>
      </c>
      <c r="F4" s="484"/>
      <c r="G4" s="484"/>
      <c r="H4" s="484"/>
      <c r="I4" s="484"/>
      <c r="J4" s="484"/>
      <c r="K4" s="484"/>
      <c r="L4" s="484"/>
      <c r="M4" s="484"/>
      <c r="N4" s="207"/>
      <c r="O4" s="131"/>
    </row>
    <row r="5" spans="1:15" ht="8.25" customHeight="1" thickBot="1" x14ac:dyDescent="0.25">
      <c r="A5" s="428"/>
      <c r="B5" s="428"/>
      <c r="C5" s="428"/>
      <c r="D5" s="132"/>
      <c r="F5" s="311"/>
      <c r="G5" s="132"/>
      <c r="H5" s="132"/>
      <c r="I5" s="311"/>
      <c r="J5" s="311"/>
      <c r="K5" s="312"/>
      <c r="L5" s="132"/>
      <c r="O5" s="131"/>
    </row>
    <row r="6" spans="1:15" ht="15" customHeight="1" thickTop="1" x14ac:dyDescent="0.2">
      <c r="A6" s="480" t="s">
        <v>1597</v>
      </c>
      <c r="B6" s="480"/>
      <c r="C6" s="480"/>
      <c r="D6" s="480"/>
      <c r="E6" s="480"/>
      <c r="F6" s="480"/>
      <c r="G6" s="480"/>
      <c r="H6" s="480"/>
      <c r="I6" s="480"/>
      <c r="J6" s="480"/>
      <c r="K6" s="480"/>
      <c r="L6" s="480"/>
      <c r="M6" s="480"/>
    </row>
    <row r="7" spans="1:15" ht="0.75" customHeight="1" x14ac:dyDescent="0.2">
      <c r="A7" s="313"/>
      <c r="B7" s="313"/>
      <c r="C7" s="313"/>
      <c r="D7" s="313"/>
      <c r="E7" s="313"/>
      <c r="F7" s="313"/>
      <c r="G7" s="313"/>
      <c r="H7" s="313"/>
      <c r="I7" s="313"/>
      <c r="J7" s="313"/>
      <c r="K7" s="313"/>
      <c r="L7" s="313"/>
    </row>
    <row r="8" spans="1:15" ht="16.5" customHeight="1" x14ac:dyDescent="0.2">
      <c r="A8" s="212" t="s">
        <v>1577</v>
      </c>
      <c r="B8" s="213"/>
      <c r="C8" s="213" t="str">
        <f>'Debit manor A5'!C8</f>
        <v>SC 2203</v>
      </c>
      <c r="D8" s="481">
        <f>VLOOKUP(N1,'Bang tinh villa'!$C$5:$D$60,2,0)</f>
        <v>1407110501</v>
      </c>
      <c r="E8" s="481"/>
      <c r="F8" s="308"/>
      <c r="G8" s="407" t="str">
        <f>'Debit manor A5'!G8:M9</f>
        <v>Thu tiền phí dịch vụ quý 03/2022 (từ 01/07/2022 đến 30/09/2022) Service charge from Jul 01 to Sep 30, 2022</v>
      </c>
      <c r="H8" s="408"/>
      <c r="I8" s="408"/>
      <c r="J8" s="408"/>
      <c r="K8" s="408"/>
      <c r="L8" s="408"/>
      <c r="M8" s="409"/>
    </row>
    <row r="9" spans="1:15" ht="14.25" customHeight="1" x14ac:dyDescent="0.2">
      <c r="A9" s="214" t="s">
        <v>1578</v>
      </c>
      <c r="B9" s="152"/>
      <c r="C9" s="153" t="str">
        <f>'Debit manor A5'!C9</f>
        <v>01/07/2022/ Jul 01, 2022</v>
      </c>
      <c r="D9" s="153"/>
      <c r="E9" s="154"/>
      <c r="F9" s="152"/>
      <c r="G9" s="490"/>
      <c r="H9" s="482"/>
      <c r="I9" s="482"/>
      <c r="J9" s="482"/>
      <c r="K9" s="482"/>
      <c r="L9" s="482"/>
      <c r="M9" s="483"/>
    </row>
    <row r="10" spans="1:15" ht="15" customHeight="1" x14ac:dyDescent="0.2">
      <c r="A10" s="214" t="s">
        <v>1579</v>
      </c>
      <c r="B10" s="152"/>
      <c r="C10" s="424" t="str">
        <f>VLOOKUP(D8,'Bang tinh villa'!$D$5:$E$60,2,0)</f>
        <v>Lê Minh Hiệu</v>
      </c>
      <c r="D10" s="424"/>
      <c r="E10" s="424"/>
      <c r="F10" s="424"/>
      <c r="G10" s="415" t="s">
        <v>1588</v>
      </c>
      <c r="H10" s="418"/>
      <c r="I10" s="421" t="s">
        <v>1674</v>
      </c>
      <c r="J10" s="415"/>
      <c r="K10" s="433" t="s">
        <v>1672</v>
      </c>
      <c r="L10" s="418"/>
      <c r="M10" s="421" t="s">
        <v>1600</v>
      </c>
    </row>
    <row r="11" spans="1:15" ht="13.5" customHeight="1" x14ac:dyDescent="0.2">
      <c r="A11" s="214" t="s">
        <v>1580</v>
      </c>
      <c r="B11" s="152"/>
      <c r="C11" s="424" t="str">
        <f>"Căn " &amp;RIGHT(N1,2)&amp;" villa "&amp;LEFT(N1,1)&amp; " The Manor Hà Nội"</f>
        <v>Căn 15 villa E The Manor Hà Nội</v>
      </c>
      <c r="D11" s="424"/>
      <c r="E11" s="424"/>
      <c r="F11" s="424"/>
      <c r="G11" s="416"/>
      <c r="H11" s="419"/>
      <c r="I11" s="422"/>
      <c r="J11" s="416"/>
      <c r="K11" s="434"/>
      <c r="L11" s="419"/>
      <c r="M11" s="422"/>
    </row>
    <row r="12" spans="1:15" ht="12.75" customHeight="1" x14ac:dyDescent="0.2">
      <c r="A12" s="214" t="s">
        <v>1581</v>
      </c>
      <c r="B12" s="301"/>
      <c r="C12" s="281" t="str">
        <f>'Debit manor A5'!C13</f>
        <v>15/07/2022/ Jul 15, 2022</v>
      </c>
      <c r="D12" s="152"/>
      <c r="E12" s="154"/>
      <c r="F12" s="152"/>
      <c r="G12" s="417"/>
      <c r="H12" s="420"/>
      <c r="I12" s="423"/>
      <c r="J12" s="417"/>
      <c r="K12" s="435"/>
      <c r="L12" s="420"/>
      <c r="M12" s="423"/>
    </row>
    <row r="13" spans="1:15" ht="17.25" customHeight="1" x14ac:dyDescent="0.2">
      <c r="A13" s="395" t="s">
        <v>1582</v>
      </c>
      <c r="B13" s="396"/>
      <c r="C13" s="396"/>
      <c r="D13" s="396"/>
      <c r="E13" s="396"/>
      <c r="F13" s="397"/>
      <c r="G13" s="477">
        <f>VLOOKUP(D8,'Bang tinh villa'!D5:I60,6,0)</f>
        <v>194.13</v>
      </c>
      <c r="H13" s="379" t="s">
        <v>474</v>
      </c>
      <c r="I13" s="379">
        <v>3</v>
      </c>
      <c r="J13" s="379" t="s">
        <v>474</v>
      </c>
      <c r="K13" s="465">
        <v>17200</v>
      </c>
      <c r="L13" s="465"/>
      <c r="M13" s="467">
        <f>ROUND(G13*I13*K13,0)</f>
        <v>10017108</v>
      </c>
    </row>
    <row r="14" spans="1:15" ht="18" customHeight="1" x14ac:dyDescent="0.2">
      <c r="A14" s="398" t="s">
        <v>1599</v>
      </c>
      <c r="B14" s="399"/>
      <c r="C14" s="399"/>
      <c r="D14" s="399"/>
      <c r="E14" s="399"/>
      <c r="F14" s="400"/>
      <c r="G14" s="487"/>
      <c r="H14" s="488"/>
      <c r="I14" s="488"/>
      <c r="J14" s="488"/>
      <c r="K14" s="401"/>
      <c r="L14" s="401"/>
      <c r="M14" s="489"/>
    </row>
    <row r="15" spans="1:15" ht="9.75" customHeight="1" x14ac:dyDescent="0.2">
      <c r="A15" s="398"/>
      <c r="B15" s="399"/>
      <c r="C15" s="399"/>
      <c r="D15" s="399"/>
      <c r="E15" s="399"/>
      <c r="F15" s="400"/>
      <c r="G15" s="478"/>
      <c r="H15" s="479"/>
      <c r="I15" s="479"/>
      <c r="J15" s="479"/>
      <c r="K15" s="466"/>
      <c r="L15" s="466"/>
      <c r="M15" s="468"/>
    </row>
    <row r="16" spans="1:15" ht="27" customHeight="1" x14ac:dyDescent="0.2">
      <c r="A16" s="398" t="s">
        <v>1883</v>
      </c>
      <c r="B16" s="399"/>
      <c r="C16" s="399"/>
      <c r="D16" s="399"/>
      <c r="E16" s="399"/>
      <c r="F16" s="400"/>
      <c r="G16" s="469" t="str">
        <f>'Debit manor A5'!G17:L17</f>
        <v xml:space="preserve"> - Nợ chưa thanh toán đến hết 29/06/2022</v>
      </c>
      <c r="H16" s="470"/>
      <c r="I16" s="470"/>
      <c r="J16" s="470"/>
      <c r="K16" s="470"/>
      <c r="L16" s="471"/>
      <c r="M16" s="485">
        <f>VLOOKUP(D8,'Bang tinh villa'!D5:K60,8,0)</f>
        <v>0</v>
      </c>
      <c r="O16" s="367"/>
    </row>
    <row r="17" spans="1:15" ht="27.75" customHeight="1" x14ac:dyDescent="0.2">
      <c r="A17" s="384" t="s">
        <v>1890</v>
      </c>
      <c r="B17" s="385"/>
      <c r="C17" s="385"/>
      <c r="D17" s="385"/>
      <c r="E17" s="385"/>
      <c r="F17" s="386"/>
      <c r="G17" s="472"/>
      <c r="H17" s="473"/>
      <c r="I17" s="473"/>
      <c r="J17" s="473"/>
      <c r="K17" s="473"/>
      <c r="L17" s="474"/>
      <c r="M17" s="486"/>
      <c r="O17" s="367"/>
    </row>
    <row r="18" spans="1:15" ht="28.5" customHeight="1" x14ac:dyDescent="0.2">
      <c r="A18" s="325" t="s">
        <v>1893</v>
      </c>
      <c r="B18" s="385" t="s">
        <v>1891</v>
      </c>
      <c r="C18" s="385"/>
      <c r="D18" s="385"/>
      <c r="E18" s="385"/>
      <c r="F18" s="386"/>
      <c r="G18" s="461" t="s">
        <v>1584</v>
      </c>
      <c r="H18" s="462"/>
      <c r="I18" s="462"/>
      <c r="J18" s="462"/>
      <c r="K18" s="462"/>
      <c r="L18" s="462"/>
      <c r="M18" s="277">
        <f>M13+M16</f>
        <v>10017108</v>
      </c>
      <c r="O18" s="367"/>
    </row>
    <row r="19" spans="1:15" ht="28.5" customHeight="1" x14ac:dyDescent="0.2">
      <c r="A19" s="384" t="s">
        <v>1900</v>
      </c>
      <c r="B19" s="385"/>
      <c r="C19" s="385"/>
      <c r="D19" s="385"/>
      <c r="E19" s="385"/>
      <c r="F19" s="386"/>
      <c r="G19" s="359" t="s">
        <v>478</v>
      </c>
      <c r="H19" s="303"/>
      <c r="I19" s="463" t="str">
        <f>[23]!vnd(M18)</f>
        <v xml:space="preserve">Möôøi trieäu möôøi baûy ngaøn moät traêm leû taùm ñoàng  </v>
      </c>
      <c r="J19" s="463"/>
      <c r="K19" s="463"/>
      <c r="L19" s="463"/>
      <c r="M19" s="463"/>
      <c r="O19" s="367"/>
    </row>
    <row r="20" spans="1:15" ht="28.5" customHeight="1" x14ac:dyDescent="0.2">
      <c r="A20" s="309" t="s">
        <v>1882</v>
      </c>
      <c r="B20" s="390" t="str">
        <f>"Căn hộ "&amp;N1&amp;" The Manor TT tiền phí dịch vụ quý 3.2022"</f>
        <v>Căn hộ E15 The Manor TT tiền phí dịch vụ quý 3.2022</v>
      </c>
      <c r="C20" s="390"/>
      <c r="D20" s="390"/>
      <c r="E20" s="390"/>
      <c r="F20" s="391"/>
      <c r="G20" s="360" t="s">
        <v>1587</v>
      </c>
      <c r="H20" s="278"/>
      <c r="I20" s="464" t="str">
        <f>[23]!vnd_us(M18)</f>
        <v xml:space="preserve">Ten million seventeen thousand one hundred and eight Vietnamese dong and xu </v>
      </c>
      <c r="J20" s="464"/>
      <c r="K20" s="464"/>
      <c r="L20" s="464"/>
      <c r="M20" s="464"/>
      <c r="O20" s="367"/>
    </row>
    <row r="21" spans="1:15" ht="31.5" customHeight="1" x14ac:dyDescent="0.2">
      <c r="A21" s="457" t="s">
        <v>1598</v>
      </c>
      <c r="B21" s="458"/>
      <c r="C21" s="458"/>
      <c r="D21" s="458"/>
      <c r="E21" s="458"/>
      <c r="F21" s="458"/>
      <c r="G21" s="458"/>
      <c r="H21" s="458"/>
      <c r="I21" s="458"/>
      <c r="J21" s="458"/>
      <c r="K21" s="458"/>
      <c r="L21" s="458"/>
      <c r="M21" s="459"/>
    </row>
    <row r="22" spans="1:15" s="314" customFormat="1" ht="13.5" customHeight="1" x14ac:dyDescent="0.2">
      <c r="A22" s="460" t="s">
        <v>1885</v>
      </c>
      <c r="B22" s="460"/>
      <c r="C22" s="460"/>
      <c r="D22" s="460"/>
      <c r="E22" s="460"/>
      <c r="F22" s="460"/>
      <c r="G22" s="460" t="s">
        <v>1886</v>
      </c>
      <c r="H22" s="460"/>
      <c r="I22" s="460"/>
      <c r="J22" s="460"/>
      <c r="K22" s="460"/>
      <c r="L22" s="460"/>
      <c r="M22" s="460"/>
    </row>
    <row r="23" spans="1:15" s="314" customFormat="1" ht="18" customHeight="1" x14ac:dyDescent="0.2">
      <c r="A23" s="313"/>
      <c r="B23" s="313"/>
      <c r="C23" s="313"/>
      <c r="D23" s="313"/>
      <c r="E23" s="313"/>
      <c r="I23" s="313"/>
      <c r="J23" s="313"/>
      <c r="L23" s="313"/>
    </row>
    <row r="24" spans="1:15" s="314" customFormat="1" ht="20.25" customHeight="1" x14ac:dyDescent="0.2">
      <c r="A24" s="313"/>
      <c r="B24" s="313"/>
      <c r="C24" s="313"/>
      <c r="D24" s="313"/>
      <c r="E24" s="313"/>
      <c r="I24" s="313"/>
      <c r="J24" s="313"/>
      <c r="L24" s="313"/>
    </row>
    <row r="25" spans="1:15" s="314" customFormat="1" ht="16.5" customHeight="1" x14ac:dyDescent="0.2">
      <c r="A25" s="313"/>
      <c r="B25" s="313"/>
      <c r="C25" s="315"/>
      <c r="D25" s="315"/>
      <c r="E25" s="315"/>
      <c r="F25" s="316"/>
      <c r="G25" s="316"/>
      <c r="H25" s="316"/>
      <c r="I25" s="315"/>
      <c r="J25" s="315"/>
      <c r="K25" s="316"/>
      <c r="L25" s="315"/>
    </row>
    <row r="26" spans="1:15" ht="16.5" customHeight="1" x14ac:dyDescent="0.2">
      <c r="A26" s="380" t="s">
        <v>1895</v>
      </c>
      <c r="B26" s="380"/>
      <c r="C26" s="380"/>
      <c r="D26" s="380"/>
      <c r="E26" s="380"/>
      <c r="F26" s="380"/>
      <c r="G26" s="380" t="s">
        <v>1896</v>
      </c>
      <c r="H26" s="380"/>
      <c r="I26" s="380"/>
      <c r="J26" s="380"/>
      <c r="K26" s="380"/>
      <c r="L26" s="380"/>
      <c r="M26" s="380"/>
    </row>
    <row r="27" spans="1:15" ht="16.5" customHeight="1" thickBot="1" x14ac:dyDescent="0.25">
      <c r="A27" s="373" t="s">
        <v>1899</v>
      </c>
      <c r="B27" s="373"/>
      <c r="C27" s="373"/>
      <c r="D27" s="373"/>
      <c r="E27" s="373"/>
      <c r="F27" s="373"/>
      <c r="G27" s="373" t="s">
        <v>1887</v>
      </c>
      <c r="H27" s="373"/>
      <c r="I27" s="373"/>
      <c r="J27" s="373"/>
      <c r="K27" s="373"/>
      <c r="L27" s="373"/>
      <c r="M27" s="373"/>
    </row>
    <row r="28" spans="1:15" s="142" customFormat="1" ht="15" customHeight="1" thickTop="1" x14ac:dyDescent="0.2">
      <c r="A28" s="456" t="s">
        <v>1898</v>
      </c>
      <c r="B28" s="456"/>
      <c r="C28" s="456"/>
      <c r="D28" s="456"/>
      <c r="E28" s="456"/>
      <c r="F28" s="456"/>
      <c r="G28" s="456"/>
      <c r="H28" s="456"/>
      <c r="I28" s="456"/>
      <c r="J28" s="456"/>
      <c r="K28" s="456"/>
      <c r="L28" s="456"/>
      <c r="M28" s="456"/>
    </row>
    <row r="29" spans="1:15" s="142" customFormat="1" ht="13.5" x14ac:dyDescent="0.2">
      <c r="A29" s="375" t="s">
        <v>1897</v>
      </c>
      <c r="B29" s="375"/>
      <c r="C29" s="375"/>
      <c r="D29" s="375"/>
      <c r="E29" s="375"/>
      <c r="F29" s="375"/>
      <c r="G29" s="375"/>
      <c r="H29" s="375"/>
      <c r="I29" s="375"/>
      <c r="J29" s="375"/>
      <c r="K29" s="375"/>
      <c r="L29" s="375"/>
      <c r="M29" s="375"/>
    </row>
    <row r="30" spans="1:15" s="142" customFormat="1" ht="3" customHeight="1" x14ac:dyDescent="0.2">
      <c r="A30" s="146"/>
      <c r="B30" s="146"/>
      <c r="C30" s="146"/>
      <c r="D30" s="146"/>
      <c r="E30" s="146"/>
      <c r="F30" s="146"/>
      <c r="G30" s="146"/>
      <c r="H30" s="146"/>
      <c r="I30" s="146"/>
      <c r="J30" s="146"/>
      <c r="K30" s="146"/>
      <c r="L30" s="146"/>
      <c r="M30" s="146"/>
    </row>
    <row r="31" spans="1:15" ht="13.5" customHeight="1" x14ac:dyDescent="0.2">
      <c r="G31" s="129"/>
      <c r="H31" s="129"/>
      <c r="I31" s="129"/>
      <c r="J31" s="129"/>
      <c r="K31" s="129"/>
      <c r="L31" s="129"/>
      <c r="N31" s="317"/>
      <c r="O31" s="317"/>
    </row>
    <row r="32" spans="1:15" ht="12" customHeight="1" x14ac:dyDescent="0.2">
      <c r="E32" s="426" t="s">
        <v>1892</v>
      </c>
      <c r="F32" s="426"/>
      <c r="G32" s="426"/>
      <c r="H32" s="426"/>
      <c r="I32" s="426"/>
      <c r="J32" s="426"/>
      <c r="K32" s="426"/>
      <c r="L32" s="426"/>
      <c r="M32" s="426"/>
    </row>
    <row r="33" spans="1:15" ht="11.25" customHeight="1" x14ac:dyDescent="0.2">
      <c r="D33" s="131"/>
      <c r="E33" s="426"/>
      <c r="F33" s="426"/>
      <c r="G33" s="426"/>
      <c r="H33" s="426"/>
      <c r="I33" s="426"/>
      <c r="J33" s="426"/>
      <c r="K33" s="426"/>
      <c r="L33" s="426"/>
      <c r="M33" s="426"/>
    </row>
    <row r="34" spans="1:15" ht="9.75" customHeight="1" x14ac:dyDescent="0.2">
      <c r="A34" s="427"/>
      <c r="B34" s="427"/>
      <c r="C34" s="427"/>
      <c r="D34" s="131"/>
      <c r="E34" s="484" t="s">
        <v>1596</v>
      </c>
      <c r="F34" s="484"/>
      <c r="G34" s="484"/>
      <c r="H34" s="484"/>
      <c r="I34" s="484"/>
      <c r="J34" s="484"/>
      <c r="K34" s="484"/>
      <c r="L34" s="484"/>
      <c r="M34" s="484"/>
      <c r="O34" s="131"/>
    </row>
    <row r="35" spans="1:15" ht="8.25" customHeight="1" thickBot="1" x14ac:dyDescent="0.25">
      <c r="A35" s="428"/>
      <c r="B35" s="428"/>
      <c r="C35" s="428"/>
      <c r="D35" s="132"/>
      <c r="F35" s="311"/>
      <c r="G35" s="132"/>
      <c r="H35" s="132"/>
      <c r="I35" s="311"/>
      <c r="J35" s="311"/>
      <c r="K35" s="312"/>
      <c r="L35" s="132"/>
      <c r="O35" s="131"/>
    </row>
    <row r="36" spans="1:15" ht="15" customHeight="1" thickTop="1" x14ac:dyDescent="0.2">
      <c r="A36" s="480" t="s">
        <v>1597</v>
      </c>
      <c r="B36" s="480"/>
      <c r="C36" s="480"/>
      <c r="D36" s="480"/>
      <c r="E36" s="480"/>
      <c r="F36" s="480"/>
      <c r="G36" s="480"/>
      <c r="H36" s="480"/>
      <c r="I36" s="480"/>
      <c r="J36" s="480"/>
      <c r="K36" s="480"/>
      <c r="L36" s="480"/>
      <c r="M36" s="480"/>
    </row>
    <row r="37" spans="1:15" ht="0.75" customHeight="1" x14ac:dyDescent="0.2">
      <c r="A37" s="313"/>
      <c r="B37" s="313"/>
      <c r="C37" s="313"/>
      <c r="D37" s="313"/>
      <c r="E37" s="313"/>
      <c r="F37" s="313"/>
      <c r="G37" s="313"/>
      <c r="H37" s="313"/>
      <c r="I37" s="313"/>
      <c r="J37" s="313"/>
      <c r="K37" s="313"/>
      <c r="L37" s="313"/>
    </row>
    <row r="38" spans="1:15" ht="14.25" customHeight="1" x14ac:dyDescent="0.2">
      <c r="A38" s="212" t="s">
        <v>1577</v>
      </c>
      <c r="B38" s="213"/>
      <c r="C38" s="213" t="str">
        <f>C8</f>
        <v>SC 2203</v>
      </c>
      <c r="D38" s="481">
        <f>VLOOKUP(N2,'Bang tinh villa'!$C$5:$D$60,2,0)</f>
        <v>1407110495</v>
      </c>
      <c r="E38" s="481"/>
      <c r="F38" s="215"/>
      <c r="G38" s="408" t="str">
        <f>G8</f>
        <v>Thu tiền phí dịch vụ quý 03/2022 (từ 01/07/2022 đến 30/09/2022) Service charge from Jul 01 to Sep 30, 2022</v>
      </c>
      <c r="H38" s="408"/>
      <c r="I38" s="408"/>
      <c r="J38" s="408"/>
      <c r="K38" s="408"/>
      <c r="L38" s="408"/>
      <c r="M38" s="409"/>
    </row>
    <row r="39" spans="1:15" ht="13.5" customHeight="1" x14ac:dyDescent="0.2">
      <c r="A39" s="214" t="s">
        <v>1578</v>
      </c>
      <c r="B39" s="152"/>
      <c r="C39" s="153" t="str">
        <f>C9</f>
        <v>01/07/2022/ Jul 01, 2022</v>
      </c>
      <c r="D39" s="153"/>
      <c r="E39" s="154"/>
      <c r="F39" s="216"/>
      <c r="G39" s="482"/>
      <c r="H39" s="482"/>
      <c r="I39" s="482"/>
      <c r="J39" s="482"/>
      <c r="K39" s="482"/>
      <c r="L39" s="482"/>
      <c r="M39" s="483"/>
    </row>
    <row r="40" spans="1:15" ht="15" customHeight="1" x14ac:dyDescent="0.2">
      <c r="A40" s="214" t="s">
        <v>1579</v>
      </c>
      <c r="B40" s="152"/>
      <c r="C40" s="424" t="str">
        <f>VLOOKUP(D38,'Bang tinh villa'!$D$5:$E$60,2,0)</f>
        <v>Vũ Thị Thu Loan</v>
      </c>
      <c r="D40" s="424"/>
      <c r="E40" s="424"/>
      <c r="F40" s="425"/>
      <c r="G40" s="415" t="s">
        <v>1588</v>
      </c>
      <c r="H40" s="418"/>
      <c r="I40" s="421" t="s">
        <v>1674</v>
      </c>
      <c r="J40" s="415"/>
      <c r="K40" s="433" t="s">
        <v>1672</v>
      </c>
      <c r="L40" s="418"/>
      <c r="M40" s="421" t="s">
        <v>1600</v>
      </c>
    </row>
    <row r="41" spans="1:15" ht="12.75" customHeight="1" x14ac:dyDescent="0.2">
      <c r="A41" s="214" t="s">
        <v>1580</v>
      </c>
      <c r="B41" s="152"/>
      <c r="C41" s="424" t="str">
        <f>"Căn " &amp;RIGHT(N2,2)&amp;" villa "&amp;LEFT(N2,1)&amp; " The Manor Hà Nội"</f>
        <v>Căn 20 villa D The Manor Hà Nội</v>
      </c>
      <c r="D41" s="424"/>
      <c r="E41" s="424"/>
      <c r="F41" s="425"/>
      <c r="G41" s="416"/>
      <c r="H41" s="419"/>
      <c r="I41" s="422"/>
      <c r="J41" s="416"/>
      <c r="K41" s="434"/>
      <c r="L41" s="419"/>
      <c r="M41" s="422"/>
    </row>
    <row r="42" spans="1:15" ht="15" customHeight="1" x14ac:dyDescent="0.2">
      <c r="A42" s="214" t="s">
        <v>1581</v>
      </c>
      <c r="B42" s="301"/>
      <c r="C42" s="281" t="str">
        <f>C12</f>
        <v>15/07/2022/ Jul 15, 2022</v>
      </c>
      <c r="D42" s="152"/>
      <c r="E42" s="154"/>
      <c r="F42" s="216"/>
      <c r="G42" s="417"/>
      <c r="H42" s="420"/>
      <c r="I42" s="423"/>
      <c r="J42" s="417"/>
      <c r="K42" s="435"/>
      <c r="L42" s="420"/>
      <c r="M42" s="423"/>
    </row>
    <row r="43" spans="1:15" ht="16.5" customHeight="1" x14ac:dyDescent="0.2">
      <c r="A43" s="395" t="s">
        <v>1582</v>
      </c>
      <c r="B43" s="396"/>
      <c r="C43" s="396"/>
      <c r="D43" s="396"/>
      <c r="E43" s="396"/>
      <c r="F43" s="397"/>
      <c r="G43" s="477">
        <f>VLOOKUP(D38,'Bang tinh villa'!$D$5:$I$60,6,0)</f>
        <v>211.44</v>
      </c>
      <c r="H43" s="379" t="s">
        <v>474</v>
      </c>
      <c r="I43" s="379">
        <v>3</v>
      </c>
      <c r="J43" s="379" t="s">
        <v>474</v>
      </c>
      <c r="K43" s="465">
        <v>17200</v>
      </c>
      <c r="L43" s="465"/>
      <c r="M43" s="467">
        <f>ROUND(G43*I43*K43,0)</f>
        <v>10910304</v>
      </c>
    </row>
    <row r="44" spans="1:15" ht="28.5" customHeight="1" x14ac:dyDescent="0.2">
      <c r="A44" s="398" t="s">
        <v>1599</v>
      </c>
      <c r="B44" s="399"/>
      <c r="C44" s="399"/>
      <c r="D44" s="399"/>
      <c r="E44" s="399"/>
      <c r="F44" s="400"/>
      <c r="G44" s="478"/>
      <c r="H44" s="479"/>
      <c r="I44" s="479"/>
      <c r="J44" s="479"/>
      <c r="K44" s="466"/>
      <c r="L44" s="466"/>
      <c r="M44" s="468"/>
    </row>
    <row r="45" spans="1:15" ht="26.25" customHeight="1" x14ac:dyDescent="0.2">
      <c r="A45" s="398" t="s">
        <v>1883</v>
      </c>
      <c r="B45" s="399"/>
      <c r="C45" s="399"/>
      <c r="D45" s="399"/>
      <c r="E45" s="399"/>
      <c r="F45" s="400"/>
      <c r="G45" s="469" t="str">
        <f>G16</f>
        <v xml:space="preserve"> - Nợ chưa thanh toán đến hết 29/06/2022</v>
      </c>
      <c r="H45" s="470"/>
      <c r="I45" s="470"/>
      <c r="J45" s="470"/>
      <c r="K45" s="470"/>
      <c r="L45" s="471"/>
      <c r="M45" s="475">
        <f>VLOOKUP(D38,'Bang tinh villa'!D5:K60,8,0)</f>
        <v>0</v>
      </c>
    </row>
    <row r="46" spans="1:15" ht="28.5" customHeight="1" x14ac:dyDescent="0.2">
      <c r="A46" s="384" t="s">
        <v>1889</v>
      </c>
      <c r="B46" s="385"/>
      <c r="C46" s="385"/>
      <c r="D46" s="385"/>
      <c r="E46" s="385"/>
      <c r="F46" s="386"/>
      <c r="G46" s="472"/>
      <c r="H46" s="473"/>
      <c r="I46" s="473"/>
      <c r="J46" s="473"/>
      <c r="K46" s="473"/>
      <c r="L46" s="474"/>
      <c r="M46" s="476"/>
    </row>
    <row r="47" spans="1:15" ht="30" customHeight="1" x14ac:dyDescent="0.2">
      <c r="A47" s="320" t="s">
        <v>1894</v>
      </c>
      <c r="B47" s="324" t="s">
        <v>1891</v>
      </c>
      <c r="C47" s="321"/>
      <c r="D47" s="321"/>
      <c r="E47" s="321"/>
      <c r="F47" s="322"/>
      <c r="G47" s="461" t="s">
        <v>1584</v>
      </c>
      <c r="H47" s="462"/>
      <c r="I47" s="462"/>
      <c r="J47" s="462"/>
      <c r="K47" s="462"/>
      <c r="L47" s="462"/>
      <c r="M47" s="277">
        <f>M43+M45</f>
        <v>10910304</v>
      </c>
    </row>
    <row r="48" spans="1:15" ht="29.25" customHeight="1" x14ac:dyDescent="0.2">
      <c r="A48" s="384" t="s">
        <v>1900</v>
      </c>
      <c r="B48" s="385"/>
      <c r="C48" s="385"/>
      <c r="D48" s="385"/>
      <c r="E48" s="385"/>
      <c r="F48" s="386"/>
      <c r="G48" s="359" t="s">
        <v>478</v>
      </c>
      <c r="H48" s="303"/>
      <c r="I48" s="463" t="str">
        <f>[23]!vnd(M47)</f>
        <v xml:space="preserve">Möôøi trieäu chín traêm möôøi ngaøn ba traêm leû boán ñoàng  </v>
      </c>
      <c r="J48" s="463"/>
      <c r="K48" s="463"/>
      <c r="L48" s="463"/>
      <c r="M48" s="463"/>
    </row>
    <row r="49" spans="1:15" ht="29.25" customHeight="1" x14ac:dyDescent="0.2">
      <c r="A49" s="309" t="s">
        <v>1882</v>
      </c>
      <c r="B49" s="390" t="str">
        <f>"Căn hộ "&amp;N2&amp;" The Manor TT tiền phí dịch vụ quý 3.2022"</f>
        <v>Căn hộ D20 The Manor TT tiền phí dịch vụ quý 3.2022</v>
      </c>
      <c r="C49" s="390"/>
      <c r="D49" s="390"/>
      <c r="E49" s="390"/>
      <c r="F49" s="391"/>
      <c r="G49" s="360" t="s">
        <v>1587</v>
      </c>
      <c r="H49" s="278"/>
      <c r="I49" s="464" t="str">
        <f>[23]!vnd_us(M47)</f>
        <v xml:space="preserve">Ten million nine hundred and ten thousand three hundred and four Vietnamese dong and xu </v>
      </c>
      <c r="J49" s="464"/>
      <c r="K49" s="464"/>
      <c r="L49" s="464"/>
      <c r="M49" s="464"/>
    </row>
    <row r="50" spans="1:15" ht="32.25" customHeight="1" x14ac:dyDescent="0.2">
      <c r="A50" s="457" t="s">
        <v>1598</v>
      </c>
      <c r="B50" s="458"/>
      <c r="C50" s="458"/>
      <c r="D50" s="458"/>
      <c r="E50" s="458"/>
      <c r="F50" s="458"/>
      <c r="G50" s="458"/>
      <c r="H50" s="458"/>
      <c r="I50" s="458"/>
      <c r="J50" s="458"/>
      <c r="K50" s="458"/>
      <c r="L50" s="458"/>
      <c r="M50" s="459"/>
    </row>
    <row r="51" spans="1:15" s="314" customFormat="1" ht="13.5" customHeight="1" x14ac:dyDescent="0.2">
      <c r="A51" s="460" t="s">
        <v>1885</v>
      </c>
      <c r="B51" s="460"/>
      <c r="C51" s="460"/>
      <c r="D51" s="460"/>
      <c r="E51" s="460"/>
      <c r="F51" s="460"/>
      <c r="G51" s="460" t="s">
        <v>1886</v>
      </c>
      <c r="H51" s="460"/>
      <c r="I51" s="460"/>
      <c r="J51" s="460"/>
      <c r="K51" s="460"/>
      <c r="L51" s="460"/>
      <c r="M51" s="460"/>
    </row>
    <row r="52" spans="1:15" s="314" customFormat="1" ht="15.75" customHeight="1" x14ac:dyDescent="0.2">
      <c r="A52" s="313"/>
      <c r="B52" s="313"/>
      <c r="C52" s="313"/>
      <c r="D52" s="313"/>
      <c r="E52" s="313"/>
      <c r="I52" s="313"/>
      <c r="J52" s="313"/>
      <c r="L52" s="313"/>
    </row>
    <row r="53" spans="1:15" s="314" customFormat="1" ht="19.5" customHeight="1" x14ac:dyDescent="0.2">
      <c r="A53" s="313"/>
      <c r="B53" s="313"/>
      <c r="C53" s="313"/>
      <c r="D53" s="313"/>
      <c r="E53" s="313"/>
      <c r="I53" s="313"/>
      <c r="J53" s="313"/>
      <c r="L53" s="313"/>
    </row>
    <row r="54" spans="1:15" s="314" customFormat="1" ht="16.5" customHeight="1" x14ac:dyDescent="0.2">
      <c r="A54" s="313"/>
      <c r="B54" s="313"/>
      <c r="C54" s="315"/>
      <c r="D54" s="315"/>
      <c r="E54" s="315"/>
      <c r="F54" s="316"/>
      <c r="G54" s="316"/>
      <c r="H54" s="316"/>
      <c r="I54" s="315"/>
      <c r="J54" s="315"/>
      <c r="K54" s="316"/>
      <c r="L54" s="315"/>
    </row>
    <row r="55" spans="1:15" ht="16.5" customHeight="1" x14ac:dyDescent="0.2">
      <c r="A55" s="380" t="s">
        <v>1895</v>
      </c>
      <c r="B55" s="380"/>
      <c r="C55" s="380"/>
      <c r="D55" s="380"/>
      <c r="E55" s="380"/>
      <c r="F55" s="380"/>
      <c r="G55" s="380" t="s">
        <v>1896</v>
      </c>
      <c r="H55" s="380"/>
      <c r="I55" s="380"/>
      <c r="J55" s="380"/>
      <c r="K55" s="380"/>
      <c r="L55" s="380"/>
      <c r="M55" s="380"/>
    </row>
    <row r="56" spans="1:15" ht="16.5" customHeight="1" thickBot="1" x14ac:dyDescent="0.25">
      <c r="A56" s="373" t="str">
        <f>A27</f>
        <v>Kế toán trưởng/ Chief Accountant</v>
      </c>
      <c r="B56" s="373"/>
      <c r="C56" s="373"/>
      <c r="D56" s="373"/>
      <c r="E56" s="373"/>
      <c r="F56" s="373"/>
      <c r="G56" s="373" t="s">
        <v>1887</v>
      </c>
      <c r="H56" s="373"/>
      <c r="I56" s="373"/>
      <c r="J56" s="373"/>
      <c r="K56" s="373"/>
      <c r="L56" s="373"/>
      <c r="M56" s="373"/>
    </row>
    <row r="57" spans="1:15" s="142" customFormat="1" ht="15" customHeight="1" thickTop="1" x14ac:dyDescent="0.2">
      <c r="A57" s="456" t="s">
        <v>1898</v>
      </c>
      <c r="B57" s="456"/>
      <c r="C57" s="456"/>
      <c r="D57" s="456"/>
      <c r="E57" s="456"/>
      <c r="F57" s="456"/>
      <c r="G57" s="456"/>
      <c r="H57" s="456"/>
      <c r="I57" s="456"/>
      <c r="J57" s="456"/>
      <c r="K57" s="456"/>
      <c r="L57" s="456"/>
      <c r="M57" s="456"/>
    </row>
    <row r="58" spans="1:15" s="142" customFormat="1" ht="13.5" x14ac:dyDescent="0.2">
      <c r="A58" s="375" t="s">
        <v>1897</v>
      </c>
      <c r="B58" s="375"/>
      <c r="C58" s="375"/>
      <c r="D58" s="375"/>
      <c r="E58" s="375"/>
      <c r="F58" s="375"/>
      <c r="G58" s="375"/>
      <c r="H58" s="375"/>
      <c r="I58" s="375"/>
      <c r="J58" s="375"/>
      <c r="K58" s="375"/>
      <c r="L58" s="375"/>
      <c r="M58" s="375"/>
    </row>
    <row r="59" spans="1:15" ht="18" customHeight="1" x14ac:dyDescent="0.2">
      <c r="G59" s="129"/>
      <c r="H59" s="129"/>
      <c r="I59" s="129"/>
      <c r="J59" s="129"/>
      <c r="K59" s="129"/>
      <c r="L59" s="129"/>
      <c r="N59" s="179"/>
    </row>
    <row r="60" spans="1:15" ht="12" customHeight="1" x14ac:dyDescent="0.2">
      <c r="E60" s="426" t="s">
        <v>1892</v>
      </c>
      <c r="F60" s="426"/>
      <c r="G60" s="426"/>
      <c r="H60" s="426"/>
      <c r="I60" s="426"/>
      <c r="J60" s="426"/>
      <c r="K60" s="426"/>
      <c r="L60" s="426"/>
      <c r="M60" s="426"/>
      <c r="N60" s="179"/>
    </row>
    <row r="61" spans="1:15" ht="11.25" customHeight="1" x14ac:dyDescent="0.2">
      <c r="D61" s="131"/>
      <c r="E61" s="426"/>
      <c r="F61" s="426"/>
      <c r="G61" s="426"/>
      <c r="H61" s="426"/>
      <c r="I61" s="426"/>
      <c r="J61" s="426"/>
      <c r="K61" s="426"/>
      <c r="L61" s="426"/>
      <c r="M61" s="426"/>
      <c r="N61" s="206"/>
    </row>
    <row r="62" spans="1:15" ht="9.75" customHeight="1" x14ac:dyDescent="0.2">
      <c r="A62" s="427"/>
      <c r="B62" s="427"/>
      <c r="C62" s="427"/>
      <c r="D62" s="131"/>
      <c r="E62" s="484" t="s">
        <v>1596</v>
      </c>
      <c r="F62" s="484"/>
      <c r="G62" s="484"/>
      <c r="H62" s="484"/>
      <c r="I62" s="484"/>
      <c r="J62" s="484"/>
      <c r="K62" s="484"/>
      <c r="L62" s="484"/>
      <c r="M62" s="484"/>
      <c r="N62" s="207"/>
      <c r="O62" s="131"/>
    </row>
    <row r="63" spans="1:15" ht="8.25" customHeight="1" thickBot="1" x14ac:dyDescent="0.25">
      <c r="A63" s="428"/>
      <c r="B63" s="428"/>
      <c r="C63" s="428"/>
      <c r="D63" s="132"/>
      <c r="F63" s="311"/>
      <c r="G63" s="132"/>
      <c r="H63" s="132"/>
      <c r="I63" s="311"/>
      <c r="J63" s="311"/>
      <c r="K63" s="312"/>
      <c r="L63" s="132"/>
      <c r="O63" s="131"/>
    </row>
    <row r="64" spans="1:15" ht="15" customHeight="1" thickTop="1" x14ac:dyDescent="0.2">
      <c r="A64" s="480" t="s">
        <v>1597</v>
      </c>
      <c r="B64" s="480"/>
      <c r="C64" s="480"/>
      <c r="D64" s="480"/>
      <c r="E64" s="480"/>
      <c r="F64" s="480"/>
      <c r="G64" s="480"/>
      <c r="H64" s="480"/>
      <c r="I64" s="480"/>
      <c r="J64" s="480"/>
      <c r="K64" s="480"/>
      <c r="L64" s="480"/>
      <c r="M64" s="480"/>
    </row>
    <row r="65" spans="1:13" ht="0.75" customHeight="1" x14ac:dyDescent="0.2">
      <c r="A65" s="313"/>
      <c r="B65" s="313"/>
      <c r="C65" s="313"/>
      <c r="D65" s="313"/>
      <c r="E65" s="313"/>
      <c r="F65" s="313"/>
      <c r="G65" s="313"/>
      <c r="H65" s="313"/>
      <c r="I65" s="313"/>
      <c r="J65" s="313"/>
      <c r="K65" s="313"/>
      <c r="L65" s="313"/>
    </row>
    <row r="66" spans="1:13" ht="16.5" customHeight="1" x14ac:dyDescent="0.2">
      <c r="A66" s="212" t="s">
        <v>1577</v>
      </c>
      <c r="B66" s="213"/>
      <c r="C66" s="213" t="str">
        <f>'Debit manor A5'!C67</f>
        <v>SC 2203</v>
      </c>
      <c r="D66" s="481">
        <f>VLOOKUP(O1,'Bang tinh villa'!$C$5:$D$60,2,0)</f>
        <v>1407110501</v>
      </c>
      <c r="E66" s="481"/>
      <c r="F66" s="349"/>
      <c r="G66" s="407" t="str">
        <f>G38</f>
        <v>Thu tiền phí dịch vụ quý 03/2022 (từ 01/07/2022 đến 30/09/2022) Service charge from Jul 01 to Sep 30, 2022</v>
      </c>
      <c r="H66" s="408"/>
      <c r="I66" s="408"/>
      <c r="J66" s="408"/>
      <c r="K66" s="408"/>
      <c r="L66" s="408"/>
      <c r="M66" s="409"/>
    </row>
    <row r="67" spans="1:13" ht="14.25" customHeight="1" x14ac:dyDescent="0.2">
      <c r="A67" s="214" t="s">
        <v>1578</v>
      </c>
      <c r="B67" s="152"/>
      <c r="C67" s="153" t="str">
        <f>'Debit manor A5'!C68</f>
        <v>01/07/2022/ Jul 01, 2022</v>
      </c>
      <c r="D67" s="153"/>
      <c r="E67" s="154"/>
      <c r="F67" s="152"/>
      <c r="G67" s="490"/>
      <c r="H67" s="482"/>
      <c r="I67" s="482"/>
      <c r="J67" s="482"/>
      <c r="K67" s="482"/>
      <c r="L67" s="482"/>
      <c r="M67" s="483"/>
    </row>
    <row r="68" spans="1:13" ht="15" customHeight="1" x14ac:dyDescent="0.2">
      <c r="A68" s="214" t="s">
        <v>1579</v>
      </c>
      <c r="B68" s="152"/>
      <c r="C68" s="424" t="str">
        <f>VLOOKUP(D66,'Bang tinh villa'!$D$5:$E$60,2,0)</f>
        <v>Lê Minh Hiệu</v>
      </c>
      <c r="D68" s="424"/>
      <c r="E68" s="424"/>
      <c r="F68" s="424"/>
      <c r="G68" s="415" t="s">
        <v>1588</v>
      </c>
      <c r="H68" s="418"/>
      <c r="I68" s="421" t="s">
        <v>1674</v>
      </c>
      <c r="J68" s="415"/>
      <c r="K68" s="433" t="s">
        <v>1672</v>
      </c>
      <c r="L68" s="418"/>
      <c r="M68" s="421" t="s">
        <v>1600</v>
      </c>
    </row>
    <row r="69" spans="1:13" ht="13.5" customHeight="1" x14ac:dyDescent="0.2">
      <c r="A69" s="214" t="s">
        <v>1580</v>
      </c>
      <c r="B69" s="152"/>
      <c r="C69" s="424" t="str">
        <f>"Căn " &amp;RIGHT(O1,2)&amp;" villa "&amp;LEFT(O1,1)&amp; " The Manor Hà Nội"</f>
        <v>Căn 15 villa E The Manor Hà Nội</v>
      </c>
      <c r="D69" s="424"/>
      <c r="E69" s="424"/>
      <c r="F69" s="424"/>
      <c r="G69" s="416"/>
      <c r="H69" s="419"/>
      <c r="I69" s="422"/>
      <c r="J69" s="416"/>
      <c r="K69" s="434"/>
      <c r="L69" s="419"/>
      <c r="M69" s="422"/>
    </row>
    <row r="70" spans="1:13" ht="12.75" customHeight="1" x14ac:dyDescent="0.2">
      <c r="A70" s="214" t="s">
        <v>1581</v>
      </c>
      <c r="B70" s="345"/>
      <c r="C70" s="281" t="str">
        <f>'Debit manor A5'!C72</f>
        <v>15/07/2022/ Jul 15, 2022</v>
      </c>
      <c r="D70" s="152"/>
      <c r="E70" s="154"/>
      <c r="F70" s="152"/>
      <c r="G70" s="417"/>
      <c r="H70" s="420"/>
      <c r="I70" s="423"/>
      <c r="J70" s="417"/>
      <c r="K70" s="435"/>
      <c r="L70" s="420"/>
      <c r="M70" s="423"/>
    </row>
    <row r="71" spans="1:13" ht="17.25" customHeight="1" x14ac:dyDescent="0.2">
      <c r="A71" s="395" t="s">
        <v>1582</v>
      </c>
      <c r="B71" s="396"/>
      <c r="C71" s="396"/>
      <c r="D71" s="396"/>
      <c r="E71" s="396"/>
      <c r="F71" s="397"/>
      <c r="G71" s="477">
        <f>VLOOKUP(D66,'Bang tinh villa'!D$1:I119,6,0)</f>
        <v>194.13</v>
      </c>
      <c r="H71" s="379" t="s">
        <v>474</v>
      </c>
      <c r="I71" s="379">
        <v>3</v>
      </c>
      <c r="J71" s="379" t="s">
        <v>474</v>
      </c>
      <c r="K71" s="465">
        <v>17200</v>
      </c>
      <c r="L71" s="465"/>
      <c r="M71" s="467">
        <f>ROUND(G71*I71*K71,0)</f>
        <v>10017108</v>
      </c>
    </row>
    <row r="72" spans="1:13" ht="18" customHeight="1" x14ac:dyDescent="0.2">
      <c r="A72" s="398" t="s">
        <v>1599</v>
      </c>
      <c r="B72" s="399"/>
      <c r="C72" s="399"/>
      <c r="D72" s="399"/>
      <c r="E72" s="399"/>
      <c r="F72" s="400"/>
      <c r="G72" s="487"/>
      <c r="H72" s="488"/>
      <c r="I72" s="488"/>
      <c r="J72" s="488"/>
      <c r="K72" s="401"/>
      <c r="L72" s="401"/>
      <c r="M72" s="489"/>
    </row>
    <row r="73" spans="1:13" ht="9.75" customHeight="1" x14ac:dyDescent="0.2">
      <c r="A73" s="398"/>
      <c r="B73" s="399"/>
      <c r="C73" s="399"/>
      <c r="D73" s="399"/>
      <c r="E73" s="399"/>
      <c r="F73" s="400"/>
      <c r="G73" s="478"/>
      <c r="H73" s="479"/>
      <c r="I73" s="479"/>
      <c r="J73" s="479"/>
      <c r="K73" s="466"/>
      <c r="L73" s="466"/>
      <c r="M73" s="468"/>
    </row>
    <row r="74" spans="1:13" ht="27" customHeight="1" x14ac:dyDescent="0.2">
      <c r="A74" s="398" t="s">
        <v>1883</v>
      </c>
      <c r="B74" s="399"/>
      <c r="C74" s="399"/>
      <c r="D74" s="399"/>
      <c r="E74" s="399"/>
      <c r="F74" s="400"/>
      <c r="G74" s="469" t="str">
        <f>G45</f>
        <v xml:space="preserve"> - Nợ chưa thanh toán đến hết 29/06/2022</v>
      </c>
      <c r="H74" s="470"/>
      <c r="I74" s="470"/>
      <c r="J74" s="470"/>
      <c r="K74" s="470"/>
      <c r="L74" s="471"/>
      <c r="M74" s="485">
        <f>VLOOKUP(D66,'Bang tinh villa'!D$1:K119,8,0)</f>
        <v>0</v>
      </c>
    </row>
    <row r="75" spans="1:13" ht="27.75" customHeight="1" x14ac:dyDescent="0.2">
      <c r="A75" s="384" t="s">
        <v>1890</v>
      </c>
      <c r="B75" s="385"/>
      <c r="C75" s="385"/>
      <c r="D75" s="385"/>
      <c r="E75" s="385"/>
      <c r="F75" s="386"/>
      <c r="G75" s="472"/>
      <c r="H75" s="473"/>
      <c r="I75" s="473"/>
      <c r="J75" s="473"/>
      <c r="K75" s="473"/>
      <c r="L75" s="474"/>
      <c r="M75" s="486"/>
    </row>
    <row r="76" spans="1:13" ht="28.5" customHeight="1" x14ac:dyDescent="0.2">
      <c r="A76" s="325" t="s">
        <v>1893</v>
      </c>
      <c r="B76" s="385" t="s">
        <v>1891</v>
      </c>
      <c r="C76" s="385"/>
      <c r="D76" s="385"/>
      <c r="E76" s="385"/>
      <c r="F76" s="386"/>
      <c r="G76" s="461" t="s">
        <v>1584</v>
      </c>
      <c r="H76" s="462"/>
      <c r="I76" s="462"/>
      <c r="J76" s="462"/>
      <c r="K76" s="462"/>
      <c r="L76" s="462"/>
      <c r="M76" s="277">
        <f>M71+M74</f>
        <v>10017108</v>
      </c>
    </row>
    <row r="77" spans="1:13" ht="28.5" customHeight="1" x14ac:dyDescent="0.2">
      <c r="A77" s="384" t="s">
        <v>1900</v>
      </c>
      <c r="B77" s="385"/>
      <c r="C77" s="385"/>
      <c r="D77" s="385"/>
      <c r="E77" s="385"/>
      <c r="F77" s="386"/>
      <c r="G77" s="359" t="s">
        <v>478</v>
      </c>
      <c r="H77" s="303"/>
      <c r="I77" s="463" t="str">
        <f>[23]!vnd(M76)</f>
        <v xml:space="preserve">Möôøi trieäu möôøi baûy ngaøn moät traêm leû taùm ñoàng  </v>
      </c>
      <c r="J77" s="463"/>
      <c r="K77" s="463"/>
      <c r="L77" s="463"/>
      <c r="M77" s="463"/>
    </row>
    <row r="78" spans="1:13" ht="28.5" customHeight="1" x14ac:dyDescent="0.2">
      <c r="A78" s="309" t="s">
        <v>1882</v>
      </c>
      <c r="B78" s="390" t="str">
        <f>"Căn hộ "&amp;O1&amp;" The Manor TT tiền phí dịch vụ quý 3.2022"</f>
        <v>Căn hộ E15 The Manor TT tiền phí dịch vụ quý 3.2022</v>
      </c>
      <c r="C78" s="390"/>
      <c r="D78" s="390"/>
      <c r="E78" s="390"/>
      <c r="F78" s="391"/>
      <c r="G78" s="360" t="s">
        <v>1587</v>
      </c>
      <c r="H78" s="278"/>
      <c r="I78" s="464" t="str">
        <f>[23]!vnd_us(M76)</f>
        <v xml:space="preserve">Ten million seventeen thousand one hundred and eight Vietnamese dong and xu </v>
      </c>
      <c r="J78" s="464"/>
      <c r="K78" s="464"/>
      <c r="L78" s="464"/>
      <c r="M78" s="464"/>
    </row>
    <row r="79" spans="1:13" ht="31.5" customHeight="1" x14ac:dyDescent="0.2">
      <c r="A79" s="457" t="s">
        <v>1598</v>
      </c>
      <c r="B79" s="458"/>
      <c r="C79" s="458"/>
      <c r="D79" s="458"/>
      <c r="E79" s="458"/>
      <c r="F79" s="458"/>
      <c r="G79" s="458"/>
      <c r="H79" s="458"/>
      <c r="I79" s="458"/>
      <c r="J79" s="458"/>
      <c r="K79" s="458"/>
      <c r="L79" s="458"/>
      <c r="M79" s="459"/>
    </row>
    <row r="80" spans="1:13" s="314" customFormat="1" ht="13.5" customHeight="1" x14ac:dyDescent="0.2">
      <c r="A80" s="460" t="s">
        <v>1885</v>
      </c>
      <c r="B80" s="460"/>
      <c r="C80" s="460"/>
      <c r="D80" s="460"/>
      <c r="E80" s="460"/>
      <c r="F80" s="460"/>
      <c r="G80" s="460" t="s">
        <v>1886</v>
      </c>
      <c r="H80" s="460"/>
      <c r="I80" s="460"/>
      <c r="J80" s="460"/>
      <c r="K80" s="460"/>
      <c r="L80" s="460"/>
      <c r="M80" s="460"/>
    </row>
    <row r="81" spans="1:15" s="314" customFormat="1" ht="18" customHeight="1" x14ac:dyDescent="0.2">
      <c r="A81" s="313"/>
      <c r="B81" s="313"/>
      <c r="C81" s="313"/>
      <c r="D81" s="313"/>
      <c r="E81" s="313"/>
      <c r="I81" s="313"/>
      <c r="J81" s="313"/>
      <c r="L81" s="313"/>
    </row>
    <row r="82" spans="1:15" s="314" customFormat="1" ht="20.25" customHeight="1" x14ac:dyDescent="0.2">
      <c r="A82" s="313"/>
      <c r="B82" s="313"/>
      <c r="C82" s="313"/>
      <c r="D82" s="313"/>
      <c r="E82" s="313"/>
      <c r="I82" s="313"/>
      <c r="J82" s="313"/>
      <c r="L82" s="313"/>
    </row>
    <row r="83" spans="1:15" s="314" customFormat="1" ht="16.5" customHeight="1" x14ac:dyDescent="0.2">
      <c r="A83" s="313"/>
      <c r="B83" s="313"/>
      <c r="C83" s="342"/>
      <c r="D83" s="342"/>
      <c r="E83" s="342"/>
      <c r="F83" s="316"/>
      <c r="G83" s="316"/>
      <c r="H83" s="316"/>
      <c r="I83" s="342"/>
      <c r="J83" s="342"/>
      <c r="K83" s="316"/>
      <c r="L83" s="342"/>
    </row>
    <row r="84" spans="1:15" ht="16.5" customHeight="1" x14ac:dyDescent="0.2">
      <c r="A84" s="380" t="s">
        <v>1895</v>
      </c>
      <c r="B84" s="380"/>
      <c r="C84" s="380"/>
      <c r="D84" s="380"/>
      <c r="E84" s="380"/>
      <c r="F84" s="380"/>
      <c r="G84" s="380" t="s">
        <v>1896</v>
      </c>
      <c r="H84" s="380"/>
      <c r="I84" s="380"/>
      <c r="J84" s="380"/>
      <c r="K84" s="380"/>
      <c r="L84" s="380"/>
      <c r="M84" s="380"/>
    </row>
    <row r="85" spans="1:15" ht="16.5" customHeight="1" thickBot="1" x14ac:dyDescent="0.25">
      <c r="A85" s="373" t="str">
        <f>A56</f>
        <v>Kế toán trưởng/ Chief Accountant</v>
      </c>
      <c r="B85" s="373"/>
      <c r="C85" s="373"/>
      <c r="D85" s="373"/>
      <c r="E85" s="373"/>
      <c r="F85" s="373"/>
      <c r="G85" s="373" t="s">
        <v>1887</v>
      </c>
      <c r="H85" s="373"/>
      <c r="I85" s="373"/>
      <c r="J85" s="373"/>
      <c r="K85" s="373"/>
      <c r="L85" s="373"/>
      <c r="M85" s="373"/>
    </row>
    <row r="86" spans="1:15" s="142" customFormat="1" ht="15" customHeight="1" thickTop="1" x14ac:dyDescent="0.2">
      <c r="A86" s="456" t="s">
        <v>1898</v>
      </c>
      <c r="B86" s="456"/>
      <c r="C86" s="456"/>
      <c r="D86" s="456"/>
      <c r="E86" s="456"/>
      <c r="F86" s="456"/>
      <c r="G86" s="456"/>
      <c r="H86" s="456"/>
      <c r="I86" s="456"/>
      <c r="J86" s="456"/>
      <c r="K86" s="456"/>
      <c r="L86" s="456"/>
      <c r="M86" s="456"/>
    </row>
    <row r="87" spans="1:15" s="142" customFormat="1" ht="13.5" x14ac:dyDescent="0.2">
      <c r="A87" s="375" t="s">
        <v>1897</v>
      </c>
      <c r="B87" s="375"/>
      <c r="C87" s="375"/>
      <c r="D87" s="375"/>
      <c r="E87" s="375"/>
      <c r="F87" s="375"/>
      <c r="G87" s="375"/>
      <c r="H87" s="375"/>
      <c r="I87" s="375"/>
      <c r="J87" s="375"/>
      <c r="K87" s="375"/>
      <c r="L87" s="375"/>
      <c r="M87" s="375"/>
    </row>
    <row r="88" spans="1:15" s="142" customFormat="1" ht="3" customHeight="1" x14ac:dyDescent="0.2">
      <c r="A88" s="146"/>
      <c r="B88" s="146"/>
      <c r="C88" s="146"/>
      <c r="D88" s="146"/>
      <c r="E88" s="146"/>
      <c r="F88" s="146"/>
      <c r="G88" s="146"/>
      <c r="H88" s="146"/>
      <c r="I88" s="146"/>
      <c r="J88" s="146"/>
      <c r="K88" s="146"/>
      <c r="L88" s="146"/>
      <c r="M88" s="146"/>
    </row>
    <row r="89" spans="1:15" ht="13.5" customHeight="1" x14ac:dyDescent="0.2">
      <c r="G89" s="129"/>
      <c r="H89" s="129"/>
      <c r="I89" s="129"/>
      <c r="J89" s="129"/>
      <c r="K89" s="129"/>
      <c r="L89" s="129"/>
      <c r="N89" s="317"/>
      <c r="O89" s="317"/>
    </row>
    <row r="90" spans="1:15" ht="12" customHeight="1" x14ac:dyDescent="0.2">
      <c r="E90" s="426" t="s">
        <v>1892</v>
      </c>
      <c r="F90" s="426"/>
      <c r="G90" s="426"/>
      <c r="H90" s="426"/>
      <c r="I90" s="426"/>
      <c r="J90" s="426"/>
      <c r="K90" s="426"/>
      <c r="L90" s="426"/>
      <c r="M90" s="426"/>
    </row>
    <row r="91" spans="1:15" ht="11.25" customHeight="1" x14ac:dyDescent="0.2">
      <c r="D91" s="131"/>
      <c r="E91" s="426"/>
      <c r="F91" s="426"/>
      <c r="G91" s="426"/>
      <c r="H91" s="426"/>
      <c r="I91" s="426"/>
      <c r="J91" s="426"/>
      <c r="K91" s="426"/>
      <c r="L91" s="426"/>
      <c r="M91" s="426"/>
    </row>
    <row r="92" spans="1:15" ht="9.75" customHeight="1" x14ac:dyDescent="0.2">
      <c r="A92" s="427"/>
      <c r="B92" s="427"/>
      <c r="C92" s="427"/>
      <c r="D92" s="131"/>
      <c r="E92" s="484" t="s">
        <v>1596</v>
      </c>
      <c r="F92" s="484"/>
      <c r="G92" s="484"/>
      <c r="H92" s="484"/>
      <c r="I92" s="484"/>
      <c r="J92" s="484"/>
      <c r="K92" s="484"/>
      <c r="L92" s="484"/>
      <c r="M92" s="484"/>
      <c r="O92" s="131"/>
    </row>
    <row r="93" spans="1:15" ht="8.25" customHeight="1" thickBot="1" x14ac:dyDescent="0.25">
      <c r="A93" s="428"/>
      <c r="B93" s="428"/>
      <c r="C93" s="428"/>
      <c r="D93" s="132"/>
      <c r="F93" s="311"/>
      <c r="G93" s="132"/>
      <c r="H93" s="132"/>
      <c r="I93" s="311"/>
      <c r="J93" s="311"/>
      <c r="K93" s="312"/>
      <c r="L93" s="132"/>
      <c r="O93" s="131"/>
    </row>
    <row r="94" spans="1:15" ht="15" customHeight="1" thickTop="1" x14ac:dyDescent="0.2">
      <c r="A94" s="480" t="s">
        <v>1597</v>
      </c>
      <c r="B94" s="480"/>
      <c r="C94" s="480"/>
      <c r="D94" s="480"/>
      <c r="E94" s="480"/>
      <c r="F94" s="480"/>
      <c r="G94" s="480"/>
      <c r="H94" s="480"/>
      <c r="I94" s="480"/>
      <c r="J94" s="480"/>
      <c r="K94" s="480"/>
      <c r="L94" s="480"/>
      <c r="M94" s="480"/>
    </row>
    <row r="95" spans="1:15" ht="0.75" customHeight="1" x14ac:dyDescent="0.2">
      <c r="A95" s="313"/>
      <c r="B95" s="313"/>
      <c r="C95" s="313"/>
      <c r="D95" s="313"/>
      <c r="E95" s="313"/>
      <c r="F95" s="313"/>
      <c r="G95" s="313"/>
      <c r="H95" s="313"/>
      <c r="I95" s="313"/>
      <c r="J95" s="313"/>
      <c r="K95" s="313"/>
      <c r="L95" s="313"/>
    </row>
    <row r="96" spans="1:15" ht="14.25" customHeight="1" x14ac:dyDescent="0.2">
      <c r="A96" s="212" t="s">
        <v>1577</v>
      </c>
      <c r="B96" s="213"/>
      <c r="C96" s="213" t="str">
        <f>C66</f>
        <v>SC 2203</v>
      </c>
      <c r="D96" s="481">
        <f>VLOOKUP(O2,'Bang tinh villa'!$C$5:$D$60,2,0)</f>
        <v>1407110495</v>
      </c>
      <c r="E96" s="481"/>
      <c r="F96" s="215"/>
      <c r="G96" s="408" t="str">
        <f>G66</f>
        <v>Thu tiền phí dịch vụ quý 03/2022 (từ 01/07/2022 đến 30/09/2022) Service charge from Jul 01 to Sep 30, 2022</v>
      </c>
      <c r="H96" s="408"/>
      <c r="I96" s="408"/>
      <c r="J96" s="408"/>
      <c r="K96" s="408"/>
      <c r="L96" s="408"/>
      <c r="M96" s="409"/>
    </row>
    <row r="97" spans="1:13" ht="13.5" customHeight="1" x14ac:dyDescent="0.2">
      <c r="A97" s="214" t="s">
        <v>1578</v>
      </c>
      <c r="B97" s="152"/>
      <c r="C97" s="153" t="str">
        <f>C67</f>
        <v>01/07/2022/ Jul 01, 2022</v>
      </c>
      <c r="D97" s="153"/>
      <c r="E97" s="154"/>
      <c r="F97" s="216"/>
      <c r="G97" s="482"/>
      <c r="H97" s="482"/>
      <c r="I97" s="482"/>
      <c r="J97" s="482"/>
      <c r="K97" s="482"/>
      <c r="L97" s="482"/>
      <c r="M97" s="483"/>
    </row>
    <row r="98" spans="1:13" ht="15" customHeight="1" x14ac:dyDescent="0.2">
      <c r="A98" s="214" t="s">
        <v>1579</v>
      </c>
      <c r="B98" s="152"/>
      <c r="C98" s="424" t="str">
        <f>VLOOKUP(D96,'Bang tinh villa'!$D$5:$E$60,2,0)</f>
        <v>Vũ Thị Thu Loan</v>
      </c>
      <c r="D98" s="424"/>
      <c r="E98" s="424"/>
      <c r="F98" s="425"/>
      <c r="G98" s="415" t="s">
        <v>1588</v>
      </c>
      <c r="H98" s="418"/>
      <c r="I98" s="421" t="s">
        <v>1674</v>
      </c>
      <c r="J98" s="415"/>
      <c r="K98" s="433" t="s">
        <v>1672</v>
      </c>
      <c r="L98" s="418"/>
      <c r="M98" s="421" t="s">
        <v>1600</v>
      </c>
    </row>
    <row r="99" spans="1:13" ht="12.75" customHeight="1" x14ac:dyDescent="0.2">
      <c r="A99" s="214" t="s">
        <v>1580</v>
      </c>
      <c r="B99" s="152"/>
      <c r="C99" s="424" t="str">
        <f>"Căn " &amp;RIGHT(O2,2)&amp;" villa "&amp;LEFT(O2,1)&amp; " The Manor Hà Nội"</f>
        <v>Căn 20 villa D The Manor Hà Nội</v>
      </c>
      <c r="D99" s="424"/>
      <c r="E99" s="424"/>
      <c r="F99" s="425"/>
      <c r="G99" s="416"/>
      <c r="H99" s="419"/>
      <c r="I99" s="422"/>
      <c r="J99" s="416"/>
      <c r="K99" s="434"/>
      <c r="L99" s="419"/>
      <c r="M99" s="422"/>
    </row>
    <row r="100" spans="1:13" ht="15" customHeight="1" x14ac:dyDescent="0.2">
      <c r="A100" s="214" t="s">
        <v>1581</v>
      </c>
      <c r="B100" s="345"/>
      <c r="C100" s="281" t="str">
        <f>C70</f>
        <v>15/07/2022/ Jul 15, 2022</v>
      </c>
      <c r="D100" s="152"/>
      <c r="E100" s="154"/>
      <c r="F100" s="216"/>
      <c r="G100" s="417"/>
      <c r="H100" s="420"/>
      <c r="I100" s="423"/>
      <c r="J100" s="417"/>
      <c r="K100" s="435"/>
      <c r="L100" s="420"/>
      <c r="M100" s="423"/>
    </row>
    <row r="101" spans="1:13" ht="16.5" customHeight="1" x14ac:dyDescent="0.2">
      <c r="A101" s="395" t="s">
        <v>1582</v>
      </c>
      <c r="B101" s="396"/>
      <c r="C101" s="396"/>
      <c r="D101" s="396"/>
      <c r="E101" s="396"/>
      <c r="F101" s="397"/>
      <c r="G101" s="477">
        <f>VLOOKUP(D96,'Bang tinh villa'!$D$5:$I$60,6,0)</f>
        <v>211.44</v>
      </c>
      <c r="H101" s="379" t="s">
        <v>474</v>
      </c>
      <c r="I101" s="379">
        <v>3</v>
      </c>
      <c r="J101" s="379" t="s">
        <v>474</v>
      </c>
      <c r="K101" s="465">
        <v>17200</v>
      </c>
      <c r="L101" s="465"/>
      <c r="M101" s="467">
        <f>ROUND(G101*I101*K101,0)</f>
        <v>10910304</v>
      </c>
    </row>
    <row r="102" spans="1:13" ht="28.5" customHeight="1" x14ac:dyDescent="0.2">
      <c r="A102" s="398" t="s">
        <v>1599</v>
      </c>
      <c r="B102" s="399"/>
      <c r="C102" s="399"/>
      <c r="D102" s="399"/>
      <c r="E102" s="399"/>
      <c r="F102" s="400"/>
      <c r="G102" s="478"/>
      <c r="H102" s="479"/>
      <c r="I102" s="479"/>
      <c r="J102" s="479"/>
      <c r="K102" s="466"/>
      <c r="L102" s="466"/>
      <c r="M102" s="468"/>
    </row>
    <row r="103" spans="1:13" ht="26.25" customHeight="1" x14ac:dyDescent="0.2">
      <c r="A103" s="398" t="s">
        <v>1883</v>
      </c>
      <c r="B103" s="399"/>
      <c r="C103" s="399"/>
      <c r="D103" s="399"/>
      <c r="E103" s="399"/>
      <c r="F103" s="400"/>
      <c r="G103" s="469" t="str">
        <f>G74</f>
        <v xml:space="preserve"> - Nợ chưa thanh toán đến hết 29/06/2022</v>
      </c>
      <c r="H103" s="470"/>
      <c r="I103" s="470"/>
      <c r="J103" s="470"/>
      <c r="K103" s="470"/>
      <c r="L103" s="471"/>
      <c r="M103" s="475">
        <f>VLOOKUP(D96,'Bang tinh villa'!D$1:K119,8,0)</f>
        <v>0</v>
      </c>
    </row>
    <row r="104" spans="1:13" ht="28.5" customHeight="1" x14ac:dyDescent="0.2">
      <c r="A104" s="384" t="s">
        <v>1889</v>
      </c>
      <c r="B104" s="385"/>
      <c r="C104" s="385"/>
      <c r="D104" s="385"/>
      <c r="E104" s="385"/>
      <c r="F104" s="386"/>
      <c r="G104" s="472"/>
      <c r="H104" s="473"/>
      <c r="I104" s="473"/>
      <c r="J104" s="473"/>
      <c r="K104" s="473"/>
      <c r="L104" s="474"/>
      <c r="M104" s="476"/>
    </row>
    <row r="105" spans="1:13" ht="30" customHeight="1" x14ac:dyDescent="0.2">
      <c r="A105" s="320" t="s">
        <v>1894</v>
      </c>
      <c r="B105" s="324" t="s">
        <v>1891</v>
      </c>
      <c r="C105" s="321"/>
      <c r="D105" s="321"/>
      <c r="E105" s="321"/>
      <c r="F105" s="322"/>
      <c r="G105" s="461" t="s">
        <v>1584</v>
      </c>
      <c r="H105" s="462"/>
      <c r="I105" s="462"/>
      <c r="J105" s="462"/>
      <c r="K105" s="462"/>
      <c r="L105" s="462"/>
      <c r="M105" s="277">
        <f>M101+M103</f>
        <v>10910304</v>
      </c>
    </row>
    <row r="106" spans="1:13" ht="29.25" customHeight="1" x14ac:dyDescent="0.2">
      <c r="A106" s="384" t="s">
        <v>1900</v>
      </c>
      <c r="B106" s="385"/>
      <c r="C106" s="385"/>
      <c r="D106" s="385"/>
      <c r="E106" s="385"/>
      <c r="F106" s="386"/>
      <c r="G106" s="359" t="s">
        <v>478</v>
      </c>
      <c r="H106" s="303"/>
      <c r="I106" s="463" t="str">
        <f>[23]!vnd(M105)</f>
        <v xml:space="preserve">Möôøi trieäu chín traêm möôøi ngaøn ba traêm leû boán ñoàng  </v>
      </c>
      <c r="J106" s="463"/>
      <c r="K106" s="463"/>
      <c r="L106" s="463"/>
      <c r="M106" s="463"/>
    </row>
    <row r="107" spans="1:13" ht="29.25" customHeight="1" x14ac:dyDescent="0.2">
      <c r="A107" s="309" t="s">
        <v>1882</v>
      </c>
      <c r="B107" s="390" t="str">
        <f>"Căn hộ "&amp;O2&amp;" The Manor TT tiền phí dịch vụ quý 3.2022"</f>
        <v>Căn hộ D20 The Manor TT tiền phí dịch vụ quý 3.2022</v>
      </c>
      <c r="C107" s="390"/>
      <c r="D107" s="390"/>
      <c r="E107" s="390"/>
      <c r="F107" s="391"/>
      <c r="G107" s="360" t="s">
        <v>1884</v>
      </c>
      <c r="H107" s="278"/>
      <c r="I107" s="464" t="str">
        <f>[23]!vnd_us(M105)</f>
        <v xml:space="preserve">Ten million nine hundred and ten thousand three hundred and four Vietnamese dong and xu </v>
      </c>
      <c r="J107" s="464"/>
      <c r="K107" s="464"/>
      <c r="L107" s="464"/>
      <c r="M107" s="464"/>
    </row>
    <row r="108" spans="1:13" ht="32.25" customHeight="1" x14ac:dyDescent="0.2">
      <c r="A108" s="457" t="s">
        <v>1598</v>
      </c>
      <c r="B108" s="458"/>
      <c r="C108" s="458"/>
      <c r="D108" s="458"/>
      <c r="E108" s="458"/>
      <c r="F108" s="458"/>
      <c r="G108" s="458"/>
      <c r="H108" s="458"/>
      <c r="I108" s="458"/>
      <c r="J108" s="458"/>
      <c r="K108" s="458"/>
      <c r="L108" s="458"/>
      <c r="M108" s="459"/>
    </row>
    <row r="109" spans="1:13" s="314" customFormat="1" ht="13.5" customHeight="1" x14ac:dyDescent="0.2">
      <c r="A109" s="460" t="s">
        <v>1885</v>
      </c>
      <c r="B109" s="460"/>
      <c r="C109" s="460"/>
      <c r="D109" s="460"/>
      <c r="E109" s="460"/>
      <c r="F109" s="460"/>
      <c r="G109" s="460" t="s">
        <v>1886</v>
      </c>
      <c r="H109" s="460"/>
      <c r="I109" s="460"/>
      <c r="J109" s="460"/>
      <c r="K109" s="460"/>
      <c r="L109" s="460"/>
      <c r="M109" s="460"/>
    </row>
    <row r="110" spans="1:13" s="314" customFormat="1" ht="15.75" customHeight="1" x14ac:dyDescent="0.2">
      <c r="A110" s="313"/>
      <c r="B110" s="313"/>
      <c r="C110" s="313"/>
      <c r="D110" s="313"/>
      <c r="E110" s="313"/>
      <c r="I110" s="313"/>
      <c r="J110" s="313"/>
      <c r="L110" s="313"/>
    </row>
    <row r="111" spans="1:13" s="314" customFormat="1" ht="19.5" customHeight="1" x14ac:dyDescent="0.2">
      <c r="A111" s="313"/>
      <c r="B111" s="313"/>
      <c r="C111" s="313"/>
      <c r="D111" s="313"/>
      <c r="E111" s="313"/>
      <c r="I111" s="313"/>
      <c r="J111" s="313"/>
      <c r="L111" s="313"/>
    </row>
    <row r="112" spans="1:13" s="314" customFormat="1" ht="16.5" customHeight="1" x14ac:dyDescent="0.2">
      <c r="A112" s="313"/>
      <c r="B112" s="313"/>
      <c r="C112" s="342"/>
      <c r="D112" s="342"/>
      <c r="E112" s="342"/>
      <c r="F112" s="316"/>
      <c r="G112" s="316"/>
      <c r="H112" s="316"/>
      <c r="I112" s="342"/>
      <c r="J112" s="342"/>
      <c r="K112" s="316"/>
      <c r="L112" s="342"/>
    </row>
    <row r="113" spans="1:13" ht="16.5" customHeight="1" x14ac:dyDescent="0.2">
      <c r="A113" s="380" t="s">
        <v>1895</v>
      </c>
      <c r="B113" s="380"/>
      <c r="C113" s="380"/>
      <c r="D113" s="380"/>
      <c r="E113" s="380"/>
      <c r="F113" s="380"/>
      <c r="G113" s="380" t="s">
        <v>1896</v>
      </c>
      <c r="H113" s="380"/>
      <c r="I113" s="380"/>
      <c r="J113" s="380"/>
      <c r="K113" s="380"/>
      <c r="L113" s="380"/>
      <c r="M113" s="380"/>
    </row>
    <row r="114" spans="1:13" ht="16.5" customHeight="1" thickBot="1" x14ac:dyDescent="0.25">
      <c r="A114" s="373" t="str">
        <f>A85</f>
        <v>Kế toán trưởng/ Chief Accountant</v>
      </c>
      <c r="B114" s="373"/>
      <c r="C114" s="373"/>
      <c r="D114" s="373"/>
      <c r="E114" s="373"/>
      <c r="F114" s="373"/>
      <c r="G114" s="373" t="s">
        <v>1887</v>
      </c>
      <c r="H114" s="373"/>
      <c r="I114" s="373"/>
      <c r="J114" s="373"/>
      <c r="K114" s="373"/>
      <c r="L114" s="373"/>
      <c r="M114" s="373"/>
    </row>
    <row r="115" spans="1:13" s="142" customFormat="1" ht="15" customHeight="1" thickTop="1" x14ac:dyDescent="0.2">
      <c r="A115" s="456" t="s">
        <v>1898</v>
      </c>
      <c r="B115" s="456"/>
      <c r="C115" s="456"/>
      <c r="D115" s="456"/>
      <c r="E115" s="456"/>
      <c r="F115" s="456"/>
      <c r="G115" s="456"/>
      <c r="H115" s="456"/>
      <c r="I115" s="456"/>
      <c r="J115" s="456"/>
      <c r="K115" s="456"/>
      <c r="L115" s="456"/>
      <c r="M115" s="456"/>
    </row>
    <row r="116" spans="1:13" s="142" customFormat="1" ht="13.5" x14ac:dyDescent="0.2">
      <c r="A116" s="375" t="s">
        <v>1897</v>
      </c>
      <c r="B116" s="375"/>
      <c r="C116" s="375"/>
      <c r="D116" s="375"/>
      <c r="E116" s="375"/>
      <c r="F116" s="375"/>
      <c r="G116" s="375"/>
      <c r="H116" s="375"/>
      <c r="I116" s="375"/>
      <c r="J116" s="375"/>
      <c r="K116" s="375"/>
      <c r="L116" s="375"/>
      <c r="M116" s="375"/>
    </row>
  </sheetData>
  <mergeCells count="164">
    <mergeCell ref="B18:F18"/>
    <mergeCell ref="A14:F15"/>
    <mergeCell ref="M10:M12"/>
    <mergeCell ref="C11:F11"/>
    <mergeCell ref="A13:F13"/>
    <mergeCell ref="C10:F10"/>
    <mergeCell ref="G10:G12"/>
    <mergeCell ref="H10:H12"/>
    <mergeCell ref="I10:I12"/>
    <mergeCell ref="J10:J12"/>
    <mergeCell ref="K10:L12"/>
    <mergeCell ref="G18:L18"/>
    <mergeCell ref="H13:H15"/>
    <mergeCell ref="I13:I15"/>
    <mergeCell ref="J13:J15"/>
    <mergeCell ref="K13:K15"/>
    <mergeCell ref="L13:L15"/>
    <mergeCell ref="E2:M3"/>
    <mergeCell ref="A4:C5"/>
    <mergeCell ref="E4:M4"/>
    <mergeCell ref="A6:M6"/>
    <mergeCell ref="D8:E8"/>
    <mergeCell ref="G8:M9"/>
    <mergeCell ref="G13:G15"/>
    <mergeCell ref="M13:M15"/>
    <mergeCell ref="G16:L17"/>
    <mergeCell ref="M16:M17"/>
    <mergeCell ref="A16:F16"/>
    <mergeCell ref="A17:F17"/>
    <mergeCell ref="A58:M58"/>
    <mergeCell ref="A48:F48"/>
    <mergeCell ref="I48:M48"/>
    <mergeCell ref="I49:M49"/>
    <mergeCell ref="A50:M50"/>
    <mergeCell ref="A57:M57"/>
    <mergeCell ref="A56:F56"/>
    <mergeCell ref="G56:M56"/>
    <mergeCell ref="A51:F51"/>
    <mergeCell ref="A55:F55"/>
    <mergeCell ref="G51:M51"/>
    <mergeCell ref="G55:M55"/>
    <mergeCell ref="B49:F49"/>
    <mergeCell ref="B20:F20"/>
    <mergeCell ref="A22:F22"/>
    <mergeCell ref="A26:F26"/>
    <mergeCell ref="D38:E38"/>
    <mergeCell ref="A19:F19"/>
    <mergeCell ref="E34:M34"/>
    <mergeCell ref="A36:M36"/>
    <mergeCell ref="G38:M39"/>
    <mergeCell ref="C41:F41"/>
    <mergeCell ref="G47:L47"/>
    <mergeCell ref="M40:M42"/>
    <mergeCell ref="G22:M22"/>
    <mergeCell ref="G26:M26"/>
    <mergeCell ref="G27:M27"/>
    <mergeCell ref="G45:L46"/>
    <mergeCell ref="M45:M46"/>
    <mergeCell ref="G43:G44"/>
    <mergeCell ref="H43:H44"/>
    <mergeCell ref="I43:I44"/>
    <mergeCell ref="J43:J44"/>
    <mergeCell ref="M43:M44"/>
    <mergeCell ref="K43:L44"/>
    <mergeCell ref="E60:M61"/>
    <mergeCell ref="A62:C63"/>
    <mergeCell ref="E62:M62"/>
    <mergeCell ref="A64:M64"/>
    <mergeCell ref="D66:E66"/>
    <mergeCell ref="G66:M67"/>
    <mergeCell ref="I19:M19"/>
    <mergeCell ref="A43:F43"/>
    <mergeCell ref="C40:F40"/>
    <mergeCell ref="A44:F44"/>
    <mergeCell ref="A28:M28"/>
    <mergeCell ref="A29:M29"/>
    <mergeCell ref="E32:M33"/>
    <mergeCell ref="A34:C35"/>
    <mergeCell ref="I20:M20"/>
    <mergeCell ref="A21:M21"/>
    <mergeCell ref="A27:F27"/>
    <mergeCell ref="K40:L42"/>
    <mergeCell ref="G40:G42"/>
    <mergeCell ref="H40:H42"/>
    <mergeCell ref="I40:I42"/>
    <mergeCell ref="J40:J42"/>
    <mergeCell ref="A46:F46"/>
    <mergeCell ref="A45:F45"/>
    <mergeCell ref="K68:L70"/>
    <mergeCell ref="M68:M70"/>
    <mergeCell ref="C69:F69"/>
    <mergeCell ref="A71:F71"/>
    <mergeCell ref="G71:G73"/>
    <mergeCell ref="H71:H73"/>
    <mergeCell ref="I71:I73"/>
    <mergeCell ref="J71:J73"/>
    <mergeCell ref="K71:K73"/>
    <mergeCell ref="L71:L73"/>
    <mergeCell ref="M71:M73"/>
    <mergeCell ref="A72:F73"/>
    <mergeCell ref="C68:F68"/>
    <mergeCell ref="G68:G70"/>
    <mergeCell ref="H68:H70"/>
    <mergeCell ref="I68:I70"/>
    <mergeCell ref="J68:J70"/>
    <mergeCell ref="A77:F77"/>
    <mergeCell ref="I77:M77"/>
    <mergeCell ref="B78:F78"/>
    <mergeCell ref="I78:M78"/>
    <mergeCell ref="A79:M79"/>
    <mergeCell ref="A74:F74"/>
    <mergeCell ref="G74:L75"/>
    <mergeCell ref="M74:M75"/>
    <mergeCell ref="A75:F75"/>
    <mergeCell ref="B76:F76"/>
    <mergeCell ref="G76:L76"/>
    <mergeCell ref="A86:M86"/>
    <mergeCell ref="A87:M87"/>
    <mergeCell ref="E90:M91"/>
    <mergeCell ref="A92:C93"/>
    <mergeCell ref="E92:M92"/>
    <mergeCell ref="A80:F80"/>
    <mergeCell ref="G80:M80"/>
    <mergeCell ref="A84:F84"/>
    <mergeCell ref="G84:M84"/>
    <mergeCell ref="A85:F85"/>
    <mergeCell ref="G85:M85"/>
    <mergeCell ref="A94:M94"/>
    <mergeCell ref="D96:E96"/>
    <mergeCell ref="G96:M97"/>
    <mergeCell ref="C98:F98"/>
    <mergeCell ref="G98:G100"/>
    <mergeCell ref="H98:H100"/>
    <mergeCell ref="I98:I100"/>
    <mergeCell ref="J98:J100"/>
    <mergeCell ref="K98:L100"/>
    <mergeCell ref="M98:M100"/>
    <mergeCell ref="C99:F99"/>
    <mergeCell ref="G105:L105"/>
    <mergeCell ref="A106:F106"/>
    <mergeCell ref="I106:M106"/>
    <mergeCell ref="B107:F107"/>
    <mergeCell ref="I107:M107"/>
    <mergeCell ref="K101:L102"/>
    <mergeCell ref="M101:M102"/>
    <mergeCell ref="A102:F102"/>
    <mergeCell ref="A103:F103"/>
    <mergeCell ref="G103:L104"/>
    <mergeCell ref="M103:M104"/>
    <mergeCell ref="A104:F104"/>
    <mergeCell ref="A101:F101"/>
    <mergeCell ref="G101:G102"/>
    <mergeCell ref="H101:H102"/>
    <mergeCell ref="I101:I102"/>
    <mergeCell ref="J101:J102"/>
    <mergeCell ref="A114:F114"/>
    <mergeCell ref="G114:M114"/>
    <mergeCell ref="A115:M115"/>
    <mergeCell ref="A116:M116"/>
    <mergeCell ref="A108:M108"/>
    <mergeCell ref="A109:F109"/>
    <mergeCell ref="G109:M109"/>
    <mergeCell ref="A113:F113"/>
    <mergeCell ref="G113:M113"/>
  </mergeCells>
  <pageMargins left="0.12" right="0" top="0.2" bottom="0" header="0.2" footer="0"/>
  <pageSetup paperSize="9" scale="85" orientation="portrait" verticalDpi="18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70"/>
  <sheetViews>
    <sheetView topLeftCell="B1" workbookViewId="0">
      <pane xSplit="5" ySplit="4" topLeftCell="G8" activePane="bottomRight" state="frozen"/>
      <selection activeCell="B1" sqref="B1"/>
      <selection pane="topRight" activeCell="G1" sqref="G1"/>
      <selection pane="bottomLeft" activeCell="B5" sqref="B5"/>
      <selection pane="bottomRight" activeCell="E51" sqref="E51"/>
    </sheetView>
  </sheetViews>
  <sheetFormatPr defaultRowHeight="12.75" x14ac:dyDescent="0.2"/>
  <cols>
    <col min="1" max="1" width="9.140625" style="1"/>
    <col min="2" max="2" width="10.7109375" style="1" bestFit="1" customWidth="1"/>
    <col min="3" max="3" width="10.28515625" style="163" customWidth="1"/>
    <col min="4" max="4" width="13.7109375" style="162" customWidth="1"/>
    <col min="5" max="5" width="24.42578125" style="1" customWidth="1"/>
    <col min="6" max="6" width="9.140625" style="1" customWidth="1"/>
    <col min="7" max="7" width="10.5703125" style="1" customWidth="1"/>
    <col min="8" max="8" width="13.5703125" style="1" customWidth="1"/>
    <col min="9" max="9" width="10.28515625" style="1" customWidth="1"/>
    <col min="10" max="10" width="17.7109375" style="327" customWidth="1"/>
    <col min="11" max="11" width="18" style="1" customWidth="1"/>
    <col min="12" max="12" width="15" style="1" customWidth="1"/>
    <col min="13" max="13" width="12.140625" style="1" hidden="1" customWidth="1"/>
    <col min="14" max="14" width="12.85546875" style="125" hidden="1" customWidth="1"/>
    <col min="15" max="15" width="12.85546875" style="1" bestFit="1" customWidth="1"/>
    <col min="16" max="255" width="9.140625" style="1"/>
    <col min="256" max="256" width="10.7109375" style="1" bestFit="1" customWidth="1"/>
    <col min="257" max="257" width="13.7109375" style="1" customWidth="1"/>
    <col min="258" max="258" width="24.42578125" style="1" customWidth="1"/>
    <col min="259" max="260" width="0" style="1" hidden="1" customWidth="1"/>
    <col min="261" max="261" width="13.5703125" style="1" customWidth="1"/>
    <col min="262" max="263" width="10.28515625" style="1" customWidth="1"/>
    <col min="264" max="264" width="17.7109375" style="1" customWidth="1"/>
    <col min="265" max="266" width="18" style="1" customWidth="1"/>
    <col min="267" max="267" width="15" style="1" customWidth="1"/>
    <col min="268" max="268" width="11.28515625" style="1" bestFit="1" customWidth="1"/>
    <col min="269" max="270" width="10.28515625" style="1" bestFit="1" customWidth="1"/>
    <col min="271" max="511" width="9.140625" style="1"/>
    <col min="512" max="512" width="10.7109375" style="1" bestFit="1" customWidth="1"/>
    <col min="513" max="513" width="13.7109375" style="1" customWidth="1"/>
    <col min="514" max="514" width="24.42578125" style="1" customWidth="1"/>
    <col min="515" max="516" width="0" style="1" hidden="1" customWidth="1"/>
    <col min="517" max="517" width="13.5703125" style="1" customWidth="1"/>
    <col min="518" max="519" width="10.28515625" style="1" customWidth="1"/>
    <col min="520" max="520" width="17.7109375" style="1" customWidth="1"/>
    <col min="521" max="522" width="18" style="1" customWidth="1"/>
    <col min="523" max="523" width="15" style="1" customWidth="1"/>
    <col min="524" max="524" width="11.28515625" style="1" bestFit="1" customWidth="1"/>
    <col min="525" max="526" width="10.28515625" style="1" bestFit="1" customWidth="1"/>
    <col min="527" max="767" width="9.140625" style="1"/>
    <col min="768" max="768" width="10.7109375" style="1" bestFit="1" customWidth="1"/>
    <col min="769" max="769" width="13.7109375" style="1" customWidth="1"/>
    <col min="770" max="770" width="24.42578125" style="1" customWidth="1"/>
    <col min="771" max="772" width="0" style="1" hidden="1" customWidth="1"/>
    <col min="773" max="773" width="13.5703125" style="1" customWidth="1"/>
    <col min="774" max="775" width="10.28515625" style="1" customWidth="1"/>
    <col min="776" max="776" width="17.7109375" style="1" customWidth="1"/>
    <col min="777" max="778" width="18" style="1" customWidth="1"/>
    <col min="779" max="779" width="15" style="1" customWidth="1"/>
    <col min="780" max="780" width="11.28515625" style="1" bestFit="1" customWidth="1"/>
    <col min="781" max="782" width="10.28515625" style="1" bestFit="1" customWidth="1"/>
    <col min="783" max="1023" width="9.140625" style="1"/>
    <col min="1024" max="1024" width="10.7109375" style="1" bestFit="1" customWidth="1"/>
    <col min="1025" max="1025" width="13.7109375" style="1" customWidth="1"/>
    <col min="1026" max="1026" width="24.42578125" style="1" customWidth="1"/>
    <col min="1027" max="1028" width="0" style="1" hidden="1" customWidth="1"/>
    <col min="1029" max="1029" width="13.5703125" style="1" customWidth="1"/>
    <col min="1030" max="1031" width="10.28515625" style="1" customWidth="1"/>
    <col min="1032" max="1032" width="17.7109375" style="1" customWidth="1"/>
    <col min="1033" max="1034" width="18" style="1" customWidth="1"/>
    <col min="1035" max="1035" width="15" style="1" customWidth="1"/>
    <col min="1036" max="1036" width="11.28515625" style="1" bestFit="1" customWidth="1"/>
    <col min="1037" max="1038" width="10.28515625" style="1" bestFit="1" customWidth="1"/>
    <col min="1039" max="1279" width="9.140625" style="1"/>
    <col min="1280" max="1280" width="10.7109375" style="1" bestFit="1" customWidth="1"/>
    <col min="1281" max="1281" width="13.7109375" style="1" customWidth="1"/>
    <col min="1282" max="1282" width="24.42578125" style="1" customWidth="1"/>
    <col min="1283" max="1284" width="0" style="1" hidden="1" customWidth="1"/>
    <col min="1285" max="1285" width="13.5703125" style="1" customWidth="1"/>
    <col min="1286" max="1287" width="10.28515625" style="1" customWidth="1"/>
    <col min="1288" max="1288" width="17.7109375" style="1" customWidth="1"/>
    <col min="1289" max="1290" width="18" style="1" customWidth="1"/>
    <col min="1291" max="1291" width="15" style="1" customWidth="1"/>
    <col min="1292" max="1292" width="11.28515625" style="1" bestFit="1" customWidth="1"/>
    <col min="1293" max="1294" width="10.28515625" style="1" bestFit="1" customWidth="1"/>
    <col min="1295" max="1535" width="9.140625" style="1"/>
    <col min="1536" max="1536" width="10.7109375" style="1" bestFit="1" customWidth="1"/>
    <col min="1537" max="1537" width="13.7109375" style="1" customWidth="1"/>
    <col min="1538" max="1538" width="24.42578125" style="1" customWidth="1"/>
    <col min="1539" max="1540" width="0" style="1" hidden="1" customWidth="1"/>
    <col min="1541" max="1541" width="13.5703125" style="1" customWidth="1"/>
    <col min="1542" max="1543" width="10.28515625" style="1" customWidth="1"/>
    <col min="1544" max="1544" width="17.7109375" style="1" customWidth="1"/>
    <col min="1545" max="1546" width="18" style="1" customWidth="1"/>
    <col min="1547" max="1547" width="15" style="1" customWidth="1"/>
    <col min="1548" max="1548" width="11.28515625" style="1" bestFit="1" customWidth="1"/>
    <col min="1549" max="1550" width="10.28515625" style="1" bestFit="1" customWidth="1"/>
    <col min="1551" max="1791" width="9.140625" style="1"/>
    <col min="1792" max="1792" width="10.7109375" style="1" bestFit="1" customWidth="1"/>
    <col min="1793" max="1793" width="13.7109375" style="1" customWidth="1"/>
    <col min="1794" max="1794" width="24.42578125" style="1" customWidth="1"/>
    <col min="1795" max="1796" width="0" style="1" hidden="1" customWidth="1"/>
    <col min="1797" max="1797" width="13.5703125" style="1" customWidth="1"/>
    <col min="1798" max="1799" width="10.28515625" style="1" customWidth="1"/>
    <col min="1800" max="1800" width="17.7109375" style="1" customWidth="1"/>
    <col min="1801" max="1802" width="18" style="1" customWidth="1"/>
    <col min="1803" max="1803" width="15" style="1" customWidth="1"/>
    <col min="1804" max="1804" width="11.28515625" style="1" bestFit="1" customWidth="1"/>
    <col min="1805" max="1806" width="10.28515625" style="1" bestFit="1" customWidth="1"/>
    <col min="1807" max="2047" width="9.140625" style="1"/>
    <col min="2048" max="2048" width="10.7109375" style="1" bestFit="1" customWidth="1"/>
    <col min="2049" max="2049" width="13.7109375" style="1" customWidth="1"/>
    <col min="2050" max="2050" width="24.42578125" style="1" customWidth="1"/>
    <col min="2051" max="2052" width="0" style="1" hidden="1" customWidth="1"/>
    <col min="2053" max="2053" width="13.5703125" style="1" customWidth="1"/>
    <col min="2054" max="2055" width="10.28515625" style="1" customWidth="1"/>
    <col min="2056" max="2056" width="17.7109375" style="1" customWidth="1"/>
    <col min="2057" max="2058" width="18" style="1" customWidth="1"/>
    <col min="2059" max="2059" width="15" style="1" customWidth="1"/>
    <col min="2060" max="2060" width="11.28515625" style="1" bestFit="1" customWidth="1"/>
    <col min="2061" max="2062" width="10.28515625" style="1" bestFit="1" customWidth="1"/>
    <col min="2063" max="2303" width="9.140625" style="1"/>
    <col min="2304" max="2304" width="10.7109375" style="1" bestFit="1" customWidth="1"/>
    <col min="2305" max="2305" width="13.7109375" style="1" customWidth="1"/>
    <col min="2306" max="2306" width="24.42578125" style="1" customWidth="1"/>
    <col min="2307" max="2308" width="0" style="1" hidden="1" customWidth="1"/>
    <col min="2309" max="2309" width="13.5703125" style="1" customWidth="1"/>
    <col min="2310" max="2311" width="10.28515625" style="1" customWidth="1"/>
    <col min="2312" max="2312" width="17.7109375" style="1" customWidth="1"/>
    <col min="2313" max="2314" width="18" style="1" customWidth="1"/>
    <col min="2315" max="2315" width="15" style="1" customWidth="1"/>
    <col min="2316" max="2316" width="11.28515625" style="1" bestFit="1" customWidth="1"/>
    <col min="2317" max="2318" width="10.28515625" style="1" bestFit="1" customWidth="1"/>
    <col min="2319" max="2559" width="9.140625" style="1"/>
    <col min="2560" max="2560" width="10.7109375" style="1" bestFit="1" customWidth="1"/>
    <col min="2561" max="2561" width="13.7109375" style="1" customWidth="1"/>
    <col min="2562" max="2562" width="24.42578125" style="1" customWidth="1"/>
    <col min="2563" max="2564" width="0" style="1" hidden="1" customWidth="1"/>
    <col min="2565" max="2565" width="13.5703125" style="1" customWidth="1"/>
    <col min="2566" max="2567" width="10.28515625" style="1" customWidth="1"/>
    <col min="2568" max="2568" width="17.7109375" style="1" customWidth="1"/>
    <col min="2569" max="2570" width="18" style="1" customWidth="1"/>
    <col min="2571" max="2571" width="15" style="1" customWidth="1"/>
    <col min="2572" max="2572" width="11.28515625" style="1" bestFit="1" customWidth="1"/>
    <col min="2573" max="2574" width="10.28515625" style="1" bestFit="1" customWidth="1"/>
    <col min="2575" max="2815" width="9.140625" style="1"/>
    <col min="2816" max="2816" width="10.7109375" style="1" bestFit="1" customWidth="1"/>
    <col min="2817" max="2817" width="13.7109375" style="1" customWidth="1"/>
    <col min="2818" max="2818" width="24.42578125" style="1" customWidth="1"/>
    <col min="2819" max="2820" width="0" style="1" hidden="1" customWidth="1"/>
    <col min="2821" max="2821" width="13.5703125" style="1" customWidth="1"/>
    <col min="2822" max="2823" width="10.28515625" style="1" customWidth="1"/>
    <col min="2824" max="2824" width="17.7109375" style="1" customWidth="1"/>
    <col min="2825" max="2826" width="18" style="1" customWidth="1"/>
    <col min="2827" max="2827" width="15" style="1" customWidth="1"/>
    <col min="2828" max="2828" width="11.28515625" style="1" bestFit="1" customWidth="1"/>
    <col min="2829" max="2830" width="10.28515625" style="1" bestFit="1" customWidth="1"/>
    <col min="2831" max="3071" width="9.140625" style="1"/>
    <col min="3072" max="3072" width="10.7109375" style="1" bestFit="1" customWidth="1"/>
    <col min="3073" max="3073" width="13.7109375" style="1" customWidth="1"/>
    <col min="3074" max="3074" width="24.42578125" style="1" customWidth="1"/>
    <col min="3075" max="3076" width="0" style="1" hidden="1" customWidth="1"/>
    <col min="3077" max="3077" width="13.5703125" style="1" customWidth="1"/>
    <col min="3078" max="3079" width="10.28515625" style="1" customWidth="1"/>
    <col min="3080" max="3080" width="17.7109375" style="1" customWidth="1"/>
    <col min="3081" max="3082" width="18" style="1" customWidth="1"/>
    <col min="3083" max="3083" width="15" style="1" customWidth="1"/>
    <col min="3084" max="3084" width="11.28515625" style="1" bestFit="1" customWidth="1"/>
    <col min="3085" max="3086" width="10.28515625" style="1" bestFit="1" customWidth="1"/>
    <col min="3087" max="3327" width="9.140625" style="1"/>
    <col min="3328" max="3328" width="10.7109375" style="1" bestFit="1" customWidth="1"/>
    <col min="3329" max="3329" width="13.7109375" style="1" customWidth="1"/>
    <col min="3330" max="3330" width="24.42578125" style="1" customWidth="1"/>
    <col min="3331" max="3332" width="0" style="1" hidden="1" customWidth="1"/>
    <col min="3333" max="3333" width="13.5703125" style="1" customWidth="1"/>
    <col min="3334" max="3335" width="10.28515625" style="1" customWidth="1"/>
    <col min="3336" max="3336" width="17.7109375" style="1" customWidth="1"/>
    <col min="3337" max="3338" width="18" style="1" customWidth="1"/>
    <col min="3339" max="3339" width="15" style="1" customWidth="1"/>
    <col min="3340" max="3340" width="11.28515625" style="1" bestFit="1" customWidth="1"/>
    <col min="3341" max="3342" width="10.28515625" style="1" bestFit="1" customWidth="1"/>
    <col min="3343" max="3583" width="9.140625" style="1"/>
    <col min="3584" max="3584" width="10.7109375" style="1" bestFit="1" customWidth="1"/>
    <col min="3585" max="3585" width="13.7109375" style="1" customWidth="1"/>
    <col min="3586" max="3586" width="24.42578125" style="1" customWidth="1"/>
    <col min="3587" max="3588" width="0" style="1" hidden="1" customWidth="1"/>
    <col min="3589" max="3589" width="13.5703125" style="1" customWidth="1"/>
    <col min="3590" max="3591" width="10.28515625" style="1" customWidth="1"/>
    <col min="3592" max="3592" width="17.7109375" style="1" customWidth="1"/>
    <col min="3593" max="3594" width="18" style="1" customWidth="1"/>
    <col min="3595" max="3595" width="15" style="1" customWidth="1"/>
    <col min="3596" max="3596" width="11.28515625" style="1" bestFit="1" customWidth="1"/>
    <col min="3597" max="3598" width="10.28515625" style="1" bestFit="1" customWidth="1"/>
    <col min="3599" max="3839" width="9.140625" style="1"/>
    <col min="3840" max="3840" width="10.7109375" style="1" bestFit="1" customWidth="1"/>
    <col min="3841" max="3841" width="13.7109375" style="1" customWidth="1"/>
    <col min="3842" max="3842" width="24.42578125" style="1" customWidth="1"/>
    <col min="3843" max="3844" width="0" style="1" hidden="1" customWidth="1"/>
    <col min="3845" max="3845" width="13.5703125" style="1" customWidth="1"/>
    <col min="3846" max="3847" width="10.28515625" style="1" customWidth="1"/>
    <col min="3848" max="3848" width="17.7109375" style="1" customWidth="1"/>
    <col min="3849" max="3850" width="18" style="1" customWidth="1"/>
    <col min="3851" max="3851" width="15" style="1" customWidth="1"/>
    <col min="3852" max="3852" width="11.28515625" style="1" bestFit="1" customWidth="1"/>
    <col min="3853" max="3854" width="10.28515625" style="1" bestFit="1" customWidth="1"/>
    <col min="3855" max="4095" width="9.140625" style="1"/>
    <col min="4096" max="4096" width="10.7109375" style="1" bestFit="1" customWidth="1"/>
    <col min="4097" max="4097" width="13.7109375" style="1" customWidth="1"/>
    <col min="4098" max="4098" width="24.42578125" style="1" customWidth="1"/>
    <col min="4099" max="4100" width="0" style="1" hidden="1" customWidth="1"/>
    <col min="4101" max="4101" width="13.5703125" style="1" customWidth="1"/>
    <col min="4102" max="4103" width="10.28515625" style="1" customWidth="1"/>
    <col min="4104" max="4104" width="17.7109375" style="1" customWidth="1"/>
    <col min="4105" max="4106" width="18" style="1" customWidth="1"/>
    <col min="4107" max="4107" width="15" style="1" customWidth="1"/>
    <col min="4108" max="4108" width="11.28515625" style="1" bestFit="1" customWidth="1"/>
    <col min="4109" max="4110" width="10.28515625" style="1" bestFit="1" customWidth="1"/>
    <col min="4111" max="4351" width="9.140625" style="1"/>
    <col min="4352" max="4352" width="10.7109375" style="1" bestFit="1" customWidth="1"/>
    <col min="4353" max="4353" width="13.7109375" style="1" customWidth="1"/>
    <col min="4354" max="4354" width="24.42578125" style="1" customWidth="1"/>
    <col min="4355" max="4356" width="0" style="1" hidden="1" customWidth="1"/>
    <col min="4357" max="4357" width="13.5703125" style="1" customWidth="1"/>
    <col min="4358" max="4359" width="10.28515625" style="1" customWidth="1"/>
    <col min="4360" max="4360" width="17.7109375" style="1" customWidth="1"/>
    <col min="4361" max="4362" width="18" style="1" customWidth="1"/>
    <col min="4363" max="4363" width="15" style="1" customWidth="1"/>
    <col min="4364" max="4364" width="11.28515625" style="1" bestFit="1" customWidth="1"/>
    <col min="4365" max="4366" width="10.28515625" style="1" bestFit="1" customWidth="1"/>
    <col min="4367" max="4607" width="9.140625" style="1"/>
    <col min="4608" max="4608" width="10.7109375" style="1" bestFit="1" customWidth="1"/>
    <col min="4609" max="4609" width="13.7109375" style="1" customWidth="1"/>
    <col min="4610" max="4610" width="24.42578125" style="1" customWidth="1"/>
    <col min="4611" max="4612" width="0" style="1" hidden="1" customWidth="1"/>
    <col min="4613" max="4613" width="13.5703125" style="1" customWidth="1"/>
    <col min="4614" max="4615" width="10.28515625" style="1" customWidth="1"/>
    <col min="4616" max="4616" width="17.7109375" style="1" customWidth="1"/>
    <col min="4617" max="4618" width="18" style="1" customWidth="1"/>
    <col min="4619" max="4619" width="15" style="1" customWidth="1"/>
    <col min="4620" max="4620" width="11.28515625" style="1" bestFit="1" customWidth="1"/>
    <col min="4621" max="4622" width="10.28515625" style="1" bestFit="1" customWidth="1"/>
    <col min="4623" max="4863" width="9.140625" style="1"/>
    <col min="4864" max="4864" width="10.7109375" style="1" bestFit="1" customWidth="1"/>
    <col min="4865" max="4865" width="13.7109375" style="1" customWidth="1"/>
    <col min="4866" max="4866" width="24.42578125" style="1" customWidth="1"/>
    <col min="4867" max="4868" width="0" style="1" hidden="1" customWidth="1"/>
    <col min="4869" max="4869" width="13.5703125" style="1" customWidth="1"/>
    <col min="4870" max="4871" width="10.28515625" style="1" customWidth="1"/>
    <col min="4872" max="4872" width="17.7109375" style="1" customWidth="1"/>
    <col min="4873" max="4874" width="18" style="1" customWidth="1"/>
    <col min="4875" max="4875" width="15" style="1" customWidth="1"/>
    <col min="4876" max="4876" width="11.28515625" style="1" bestFit="1" customWidth="1"/>
    <col min="4877" max="4878" width="10.28515625" style="1" bestFit="1" customWidth="1"/>
    <col min="4879" max="5119" width="9.140625" style="1"/>
    <col min="5120" max="5120" width="10.7109375" style="1" bestFit="1" customWidth="1"/>
    <col min="5121" max="5121" width="13.7109375" style="1" customWidth="1"/>
    <col min="5122" max="5122" width="24.42578125" style="1" customWidth="1"/>
    <col min="5123" max="5124" width="0" style="1" hidden="1" customWidth="1"/>
    <col min="5125" max="5125" width="13.5703125" style="1" customWidth="1"/>
    <col min="5126" max="5127" width="10.28515625" style="1" customWidth="1"/>
    <col min="5128" max="5128" width="17.7109375" style="1" customWidth="1"/>
    <col min="5129" max="5130" width="18" style="1" customWidth="1"/>
    <col min="5131" max="5131" width="15" style="1" customWidth="1"/>
    <col min="5132" max="5132" width="11.28515625" style="1" bestFit="1" customWidth="1"/>
    <col min="5133" max="5134" width="10.28515625" style="1" bestFit="1" customWidth="1"/>
    <col min="5135" max="5375" width="9.140625" style="1"/>
    <col min="5376" max="5376" width="10.7109375" style="1" bestFit="1" customWidth="1"/>
    <col min="5377" max="5377" width="13.7109375" style="1" customWidth="1"/>
    <col min="5378" max="5378" width="24.42578125" style="1" customWidth="1"/>
    <col min="5379" max="5380" width="0" style="1" hidden="1" customWidth="1"/>
    <col min="5381" max="5381" width="13.5703125" style="1" customWidth="1"/>
    <col min="5382" max="5383" width="10.28515625" style="1" customWidth="1"/>
    <col min="5384" max="5384" width="17.7109375" style="1" customWidth="1"/>
    <col min="5385" max="5386" width="18" style="1" customWidth="1"/>
    <col min="5387" max="5387" width="15" style="1" customWidth="1"/>
    <col min="5388" max="5388" width="11.28515625" style="1" bestFit="1" customWidth="1"/>
    <col min="5389" max="5390" width="10.28515625" style="1" bestFit="1" customWidth="1"/>
    <col min="5391" max="5631" width="9.140625" style="1"/>
    <col min="5632" max="5632" width="10.7109375" style="1" bestFit="1" customWidth="1"/>
    <col min="5633" max="5633" width="13.7109375" style="1" customWidth="1"/>
    <col min="5634" max="5634" width="24.42578125" style="1" customWidth="1"/>
    <col min="5635" max="5636" width="0" style="1" hidden="1" customWidth="1"/>
    <col min="5637" max="5637" width="13.5703125" style="1" customWidth="1"/>
    <col min="5638" max="5639" width="10.28515625" style="1" customWidth="1"/>
    <col min="5640" max="5640" width="17.7109375" style="1" customWidth="1"/>
    <col min="5641" max="5642" width="18" style="1" customWidth="1"/>
    <col min="5643" max="5643" width="15" style="1" customWidth="1"/>
    <col min="5644" max="5644" width="11.28515625" style="1" bestFit="1" customWidth="1"/>
    <col min="5645" max="5646" width="10.28515625" style="1" bestFit="1" customWidth="1"/>
    <col min="5647" max="5887" width="9.140625" style="1"/>
    <col min="5888" max="5888" width="10.7109375" style="1" bestFit="1" customWidth="1"/>
    <col min="5889" max="5889" width="13.7109375" style="1" customWidth="1"/>
    <col min="5890" max="5890" width="24.42578125" style="1" customWidth="1"/>
    <col min="5891" max="5892" width="0" style="1" hidden="1" customWidth="1"/>
    <col min="5893" max="5893" width="13.5703125" style="1" customWidth="1"/>
    <col min="5894" max="5895" width="10.28515625" style="1" customWidth="1"/>
    <col min="5896" max="5896" width="17.7109375" style="1" customWidth="1"/>
    <col min="5897" max="5898" width="18" style="1" customWidth="1"/>
    <col min="5899" max="5899" width="15" style="1" customWidth="1"/>
    <col min="5900" max="5900" width="11.28515625" style="1" bestFit="1" customWidth="1"/>
    <col min="5901" max="5902" width="10.28515625" style="1" bestFit="1" customWidth="1"/>
    <col min="5903" max="6143" width="9.140625" style="1"/>
    <col min="6144" max="6144" width="10.7109375" style="1" bestFit="1" customWidth="1"/>
    <col min="6145" max="6145" width="13.7109375" style="1" customWidth="1"/>
    <col min="6146" max="6146" width="24.42578125" style="1" customWidth="1"/>
    <col min="6147" max="6148" width="0" style="1" hidden="1" customWidth="1"/>
    <col min="6149" max="6149" width="13.5703125" style="1" customWidth="1"/>
    <col min="6150" max="6151" width="10.28515625" style="1" customWidth="1"/>
    <col min="6152" max="6152" width="17.7109375" style="1" customWidth="1"/>
    <col min="6153" max="6154" width="18" style="1" customWidth="1"/>
    <col min="6155" max="6155" width="15" style="1" customWidth="1"/>
    <col min="6156" max="6156" width="11.28515625" style="1" bestFit="1" customWidth="1"/>
    <col min="6157" max="6158" width="10.28515625" style="1" bestFit="1" customWidth="1"/>
    <col min="6159" max="6399" width="9.140625" style="1"/>
    <col min="6400" max="6400" width="10.7109375" style="1" bestFit="1" customWidth="1"/>
    <col min="6401" max="6401" width="13.7109375" style="1" customWidth="1"/>
    <col min="6402" max="6402" width="24.42578125" style="1" customWidth="1"/>
    <col min="6403" max="6404" width="0" style="1" hidden="1" customWidth="1"/>
    <col min="6405" max="6405" width="13.5703125" style="1" customWidth="1"/>
    <col min="6406" max="6407" width="10.28515625" style="1" customWidth="1"/>
    <col min="6408" max="6408" width="17.7109375" style="1" customWidth="1"/>
    <col min="6409" max="6410" width="18" style="1" customWidth="1"/>
    <col min="6411" max="6411" width="15" style="1" customWidth="1"/>
    <col min="6412" max="6412" width="11.28515625" style="1" bestFit="1" customWidth="1"/>
    <col min="6413" max="6414" width="10.28515625" style="1" bestFit="1" customWidth="1"/>
    <col min="6415" max="6655" width="9.140625" style="1"/>
    <col min="6656" max="6656" width="10.7109375" style="1" bestFit="1" customWidth="1"/>
    <col min="6657" max="6657" width="13.7109375" style="1" customWidth="1"/>
    <col min="6658" max="6658" width="24.42578125" style="1" customWidth="1"/>
    <col min="6659" max="6660" width="0" style="1" hidden="1" customWidth="1"/>
    <col min="6661" max="6661" width="13.5703125" style="1" customWidth="1"/>
    <col min="6662" max="6663" width="10.28515625" style="1" customWidth="1"/>
    <col min="6664" max="6664" width="17.7109375" style="1" customWidth="1"/>
    <col min="6665" max="6666" width="18" style="1" customWidth="1"/>
    <col min="6667" max="6667" width="15" style="1" customWidth="1"/>
    <col min="6668" max="6668" width="11.28515625" style="1" bestFit="1" customWidth="1"/>
    <col min="6669" max="6670" width="10.28515625" style="1" bestFit="1" customWidth="1"/>
    <col min="6671" max="6911" width="9.140625" style="1"/>
    <col min="6912" max="6912" width="10.7109375" style="1" bestFit="1" customWidth="1"/>
    <col min="6913" max="6913" width="13.7109375" style="1" customWidth="1"/>
    <col min="6914" max="6914" width="24.42578125" style="1" customWidth="1"/>
    <col min="6915" max="6916" width="0" style="1" hidden="1" customWidth="1"/>
    <col min="6917" max="6917" width="13.5703125" style="1" customWidth="1"/>
    <col min="6918" max="6919" width="10.28515625" style="1" customWidth="1"/>
    <col min="6920" max="6920" width="17.7109375" style="1" customWidth="1"/>
    <col min="6921" max="6922" width="18" style="1" customWidth="1"/>
    <col min="6923" max="6923" width="15" style="1" customWidth="1"/>
    <col min="6924" max="6924" width="11.28515625" style="1" bestFit="1" customWidth="1"/>
    <col min="6925" max="6926" width="10.28515625" style="1" bestFit="1" customWidth="1"/>
    <col min="6927" max="7167" width="9.140625" style="1"/>
    <col min="7168" max="7168" width="10.7109375" style="1" bestFit="1" customWidth="1"/>
    <col min="7169" max="7169" width="13.7109375" style="1" customWidth="1"/>
    <col min="7170" max="7170" width="24.42578125" style="1" customWidth="1"/>
    <col min="7171" max="7172" width="0" style="1" hidden="1" customWidth="1"/>
    <col min="7173" max="7173" width="13.5703125" style="1" customWidth="1"/>
    <col min="7174" max="7175" width="10.28515625" style="1" customWidth="1"/>
    <col min="7176" max="7176" width="17.7109375" style="1" customWidth="1"/>
    <col min="7177" max="7178" width="18" style="1" customWidth="1"/>
    <col min="7179" max="7179" width="15" style="1" customWidth="1"/>
    <col min="7180" max="7180" width="11.28515625" style="1" bestFit="1" customWidth="1"/>
    <col min="7181" max="7182" width="10.28515625" style="1" bestFit="1" customWidth="1"/>
    <col min="7183" max="7423" width="9.140625" style="1"/>
    <col min="7424" max="7424" width="10.7109375" style="1" bestFit="1" customWidth="1"/>
    <col min="7425" max="7425" width="13.7109375" style="1" customWidth="1"/>
    <col min="7426" max="7426" width="24.42578125" style="1" customWidth="1"/>
    <col min="7427" max="7428" width="0" style="1" hidden="1" customWidth="1"/>
    <col min="7429" max="7429" width="13.5703125" style="1" customWidth="1"/>
    <col min="7430" max="7431" width="10.28515625" style="1" customWidth="1"/>
    <col min="7432" max="7432" width="17.7109375" style="1" customWidth="1"/>
    <col min="7433" max="7434" width="18" style="1" customWidth="1"/>
    <col min="7435" max="7435" width="15" style="1" customWidth="1"/>
    <col min="7436" max="7436" width="11.28515625" style="1" bestFit="1" customWidth="1"/>
    <col min="7437" max="7438" width="10.28515625" style="1" bestFit="1" customWidth="1"/>
    <col min="7439" max="7679" width="9.140625" style="1"/>
    <col min="7680" max="7680" width="10.7109375" style="1" bestFit="1" customWidth="1"/>
    <col min="7681" max="7681" width="13.7109375" style="1" customWidth="1"/>
    <col min="7682" max="7682" width="24.42578125" style="1" customWidth="1"/>
    <col min="7683" max="7684" width="0" style="1" hidden="1" customWidth="1"/>
    <col min="7685" max="7685" width="13.5703125" style="1" customWidth="1"/>
    <col min="7686" max="7687" width="10.28515625" style="1" customWidth="1"/>
    <col min="7688" max="7688" width="17.7109375" style="1" customWidth="1"/>
    <col min="7689" max="7690" width="18" style="1" customWidth="1"/>
    <col min="7691" max="7691" width="15" style="1" customWidth="1"/>
    <col min="7692" max="7692" width="11.28515625" style="1" bestFit="1" customWidth="1"/>
    <col min="7693" max="7694" width="10.28515625" style="1" bestFit="1" customWidth="1"/>
    <col min="7695" max="7935" width="9.140625" style="1"/>
    <col min="7936" max="7936" width="10.7109375" style="1" bestFit="1" customWidth="1"/>
    <col min="7937" max="7937" width="13.7109375" style="1" customWidth="1"/>
    <col min="7938" max="7938" width="24.42578125" style="1" customWidth="1"/>
    <col min="7939" max="7940" width="0" style="1" hidden="1" customWidth="1"/>
    <col min="7941" max="7941" width="13.5703125" style="1" customWidth="1"/>
    <col min="7942" max="7943" width="10.28515625" style="1" customWidth="1"/>
    <col min="7944" max="7944" width="17.7109375" style="1" customWidth="1"/>
    <col min="7945" max="7946" width="18" style="1" customWidth="1"/>
    <col min="7947" max="7947" width="15" style="1" customWidth="1"/>
    <col min="7948" max="7948" width="11.28515625" style="1" bestFit="1" customWidth="1"/>
    <col min="7949" max="7950" width="10.28515625" style="1" bestFit="1" customWidth="1"/>
    <col min="7951" max="8191" width="9.140625" style="1"/>
    <col min="8192" max="8192" width="10.7109375" style="1" bestFit="1" customWidth="1"/>
    <col min="8193" max="8193" width="13.7109375" style="1" customWidth="1"/>
    <col min="8194" max="8194" width="24.42578125" style="1" customWidth="1"/>
    <col min="8195" max="8196" width="0" style="1" hidden="1" customWidth="1"/>
    <col min="8197" max="8197" width="13.5703125" style="1" customWidth="1"/>
    <col min="8198" max="8199" width="10.28515625" style="1" customWidth="1"/>
    <col min="8200" max="8200" width="17.7109375" style="1" customWidth="1"/>
    <col min="8201" max="8202" width="18" style="1" customWidth="1"/>
    <col min="8203" max="8203" width="15" style="1" customWidth="1"/>
    <col min="8204" max="8204" width="11.28515625" style="1" bestFit="1" customWidth="1"/>
    <col min="8205" max="8206" width="10.28515625" style="1" bestFit="1" customWidth="1"/>
    <col min="8207" max="8447" width="9.140625" style="1"/>
    <col min="8448" max="8448" width="10.7109375" style="1" bestFit="1" customWidth="1"/>
    <col min="8449" max="8449" width="13.7109375" style="1" customWidth="1"/>
    <col min="8450" max="8450" width="24.42578125" style="1" customWidth="1"/>
    <col min="8451" max="8452" width="0" style="1" hidden="1" customWidth="1"/>
    <col min="8453" max="8453" width="13.5703125" style="1" customWidth="1"/>
    <col min="8454" max="8455" width="10.28515625" style="1" customWidth="1"/>
    <col min="8456" max="8456" width="17.7109375" style="1" customWidth="1"/>
    <col min="8457" max="8458" width="18" style="1" customWidth="1"/>
    <col min="8459" max="8459" width="15" style="1" customWidth="1"/>
    <col min="8460" max="8460" width="11.28515625" style="1" bestFit="1" customWidth="1"/>
    <col min="8461" max="8462" width="10.28515625" style="1" bestFit="1" customWidth="1"/>
    <col min="8463" max="8703" width="9.140625" style="1"/>
    <col min="8704" max="8704" width="10.7109375" style="1" bestFit="1" customWidth="1"/>
    <col min="8705" max="8705" width="13.7109375" style="1" customWidth="1"/>
    <col min="8706" max="8706" width="24.42578125" style="1" customWidth="1"/>
    <col min="8707" max="8708" width="0" style="1" hidden="1" customWidth="1"/>
    <col min="8709" max="8709" width="13.5703125" style="1" customWidth="1"/>
    <col min="8710" max="8711" width="10.28515625" style="1" customWidth="1"/>
    <col min="8712" max="8712" width="17.7109375" style="1" customWidth="1"/>
    <col min="8713" max="8714" width="18" style="1" customWidth="1"/>
    <col min="8715" max="8715" width="15" style="1" customWidth="1"/>
    <col min="8716" max="8716" width="11.28515625" style="1" bestFit="1" customWidth="1"/>
    <col min="8717" max="8718" width="10.28515625" style="1" bestFit="1" customWidth="1"/>
    <col min="8719" max="8959" width="9.140625" style="1"/>
    <col min="8960" max="8960" width="10.7109375" style="1" bestFit="1" customWidth="1"/>
    <col min="8961" max="8961" width="13.7109375" style="1" customWidth="1"/>
    <col min="8962" max="8962" width="24.42578125" style="1" customWidth="1"/>
    <col min="8963" max="8964" width="0" style="1" hidden="1" customWidth="1"/>
    <col min="8965" max="8965" width="13.5703125" style="1" customWidth="1"/>
    <col min="8966" max="8967" width="10.28515625" style="1" customWidth="1"/>
    <col min="8968" max="8968" width="17.7109375" style="1" customWidth="1"/>
    <col min="8969" max="8970" width="18" style="1" customWidth="1"/>
    <col min="8971" max="8971" width="15" style="1" customWidth="1"/>
    <col min="8972" max="8972" width="11.28515625" style="1" bestFit="1" customWidth="1"/>
    <col min="8973" max="8974" width="10.28515625" style="1" bestFit="1" customWidth="1"/>
    <col min="8975" max="9215" width="9.140625" style="1"/>
    <col min="9216" max="9216" width="10.7109375" style="1" bestFit="1" customWidth="1"/>
    <col min="9217" max="9217" width="13.7109375" style="1" customWidth="1"/>
    <col min="9218" max="9218" width="24.42578125" style="1" customWidth="1"/>
    <col min="9219" max="9220" width="0" style="1" hidden="1" customWidth="1"/>
    <col min="9221" max="9221" width="13.5703125" style="1" customWidth="1"/>
    <col min="9222" max="9223" width="10.28515625" style="1" customWidth="1"/>
    <col min="9224" max="9224" width="17.7109375" style="1" customWidth="1"/>
    <col min="9225" max="9226" width="18" style="1" customWidth="1"/>
    <col min="9227" max="9227" width="15" style="1" customWidth="1"/>
    <col min="9228" max="9228" width="11.28515625" style="1" bestFit="1" customWidth="1"/>
    <col min="9229" max="9230" width="10.28515625" style="1" bestFit="1" customWidth="1"/>
    <col min="9231" max="9471" width="9.140625" style="1"/>
    <col min="9472" max="9472" width="10.7109375" style="1" bestFit="1" customWidth="1"/>
    <col min="9473" max="9473" width="13.7109375" style="1" customWidth="1"/>
    <col min="9474" max="9474" width="24.42578125" style="1" customWidth="1"/>
    <col min="9475" max="9476" width="0" style="1" hidden="1" customWidth="1"/>
    <col min="9477" max="9477" width="13.5703125" style="1" customWidth="1"/>
    <col min="9478" max="9479" width="10.28515625" style="1" customWidth="1"/>
    <col min="9480" max="9480" width="17.7109375" style="1" customWidth="1"/>
    <col min="9481" max="9482" width="18" style="1" customWidth="1"/>
    <col min="9483" max="9483" width="15" style="1" customWidth="1"/>
    <col min="9484" max="9484" width="11.28515625" style="1" bestFit="1" customWidth="1"/>
    <col min="9485" max="9486" width="10.28515625" style="1" bestFit="1" customWidth="1"/>
    <col min="9487" max="9727" width="9.140625" style="1"/>
    <col min="9728" max="9728" width="10.7109375" style="1" bestFit="1" customWidth="1"/>
    <col min="9729" max="9729" width="13.7109375" style="1" customWidth="1"/>
    <col min="9730" max="9730" width="24.42578125" style="1" customWidth="1"/>
    <col min="9731" max="9732" width="0" style="1" hidden="1" customWidth="1"/>
    <col min="9733" max="9733" width="13.5703125" style="1" customWidth="1"/>
    <col min="9734" max="9735" width="10.28515625" style="1" customWidth="1"/>
    <col min="9736" max="9736" width="17.7109375" style="1" customWidth="1"/>
    <col min="9737" max="9738" width="18" style="1" customWidth="1"/>
    <col min="9739" max="9739" width="15" style="1" customWidth="1"/>
    <col min="9740" max="9740" width="11.28515625" style="1" bestFit="1" customWidth="1"/>
    <col min="9741" max="9742" width="10.28515625" style="1" bestFit="1" customWidth="1"/>
    <col min="9743" max="9983" width="9.140625" style="1"/>
    <col min="9984" max="9984" width="10.7109375" style="1" bestFit="1" customWidth="1"/>
    <col min="9985" max="9985" width="13.7109375" style="1" customWidth="1"/>
    <col min="9986" max="9986" width="24.42578125" style="1" customWidth="1"/>
    <col min="9987" max="9988" width="0" style="1" hidden="1" customWidth="1"/>
    <col min="9989" max="9989" width="13.5703125" style="1" customWidth="1"/>
    <col min="9990" max="9991" width="10.28515625" style="1" customWidth="1"/>
    <col min="9992" max="9992" width="17.7109375" style="1" customWidth="1"/>
    <col min="9993" max="9994" width="18" style="1" customWidth="1"/>
    <col min="9995" max="9995" width="15" style="1" customWidth="1"/>
    <col min="9996" max="9996" width="11.28515625" style="1" bestFit="1" customWidth="1"/>
    <col min="9997" max="9998" width="10.28515625" style="1" bestFit="1" customWidth="1"/>
    <col min="9999" max="10239" width="9.140625" style="1"/>
    <col min="10240" max="10240" width="10.7109375" style="1" bestFit="1" customWidth="1"/>
    <col min="10241" max="10241" width="13.7109375" style="1" customWidth="1"/>
    <col min="10242" max="10242" width="24.42578125" style="1" customWidth="1"/>
    <col min="10243" max="10244" width="0" style="1" hidden="1" customWidth="1"/>
    <col min="10245" max="10245" width="13.5703125" style="1" customWidth="1"/>
    <col min="10246" max="10247" width="10.28515625" style="1" customWidth="1"/>
    <col min="10248" max="10248" width="17.7109375" style="1" customWidth="1"/>
    <col min="10249" max="10250" width="18" style="1" customWidth="1"/>
    <col min="10251" max="10251" width="15" style="1" customWidth="1"/>
    <col min="10252" max="10252" width="11.28515625" style="1" bestFit="1" customWidth="1"/>
    <col min="10253" max="10254" width="10.28515625" style="1" bestFit="1" customWidth="1"/>
    <col min="10255" max="10495" width="9.140625" style="1"/>
    <col min="10496" max="10496" width="10.7109375" style="1" bestFit="1" customWidth="1"/>
    <col min="10497" max="10497" width="13.7109375" style="1" customWidth="1"/>
    <col min="10498" max="10498" width="24.42578125" style="1" customWidth="1"/>
    <col min="10499" max="10500" width="0" style="1" hidden="1" customWidth="1"/>
    <col min="10501" max="10501" width="13.5703125" style="1" customWidth="1"/>
    <col min="10502" max="10503" width="10.28515625" style="1" customWidth="1"/>
    <col min="10504" max="10504" width="17.7109375" style="1" customWidth="1"/>
    <col min="10505" max="10506" width="18" style="1" customWidth="1"/>
    <col min="10507" max="10507" width="15" style="1" customWidth="1"/>
    <col min="10508" max="10508" width="11.28515625" style="1" bestFit="1" customWidth="1"/>
    <col min="10509" max="10510" width="10.28515625" style="1" bestFit="1" customWidth="1"/>
    <col min="10511" max="10751" width="9.140625" style="1"/>
    <col min="10752" max="10752" width="10.7109375" style="1" bestFit="1" customWidth="1"/>
    <col min="10753" max="10753" width="13.7109375" style="1" customWidth="1"/>
    <col min="10754" max="10754" width="24.42578125" style="1" customWidth="1"/>
    <col min="10755" max="10756" width="0" style="1" hidden="1" customWidth="1"/>
    <col min="10757" max="10757" width="13.5703125" style="1" customWidth="1"/>
    <col min="10758" max="10759" width="10.28515625" style="1" customWidth="1"/>
    <col min="10760" max="10760" width="17.7109375" style="1" customWidth="1"/>
    <col min="10761" max="10762" width="18" style="1" customWidth="1"/>
    <col min="10763" max="10763" width="15" style="1" customWidth="1"/>
    <col min="10764" max="10764" width="11.28515625" style="1" bestFit="1" customWidth="1"/>
    <col min="10765" max="10766" width="10.28515625" style="1" bestFit="1" customWidth="1"/>
    <col min="10767" max="11007" width="9.140625" style="1"/>
    <col min="11008" max="11008" width="10.7109375" style="1" bestFit="1" customWidth="1"/>
    <col min="11009" max="11009" width="13.7109375" style="1" customWidth="1"/>
    <col min="11010" max="11010" width="24.42578125" style="1" customWidth="1"/>
    <col min="11011" max="11012" width="0" style="1" hidden="1" customWidth="1"/>
    <col min="11013" max="11013" width="13.5703125" style="1" customWidth="1"/>
    <col min="11014" max="11015" width="10.28515625" style="1" customWidth="1"/>
    <col min="11016" max="11016" width="17.7109375" style="1" customWidth="1"/>
    <col min="11017" max="11018" width="18" style="1" customWidth="1"/>
    <col min="11019" max="11019" width="15" style="1" customWidth="1"/>
    <col min="11020" max="11020" width="11.28515625" style="1" bestFit="1" customWidth="1"/>
    <col min="11021" max="11022" width="10.28515625" style="1" bestFit="1" customWidth="1"/>
    <col min="11023" max="11263" width="9.140625" style="1"/>
    <col min="11264" max="11264" width="10.7109375" style="1" bestFit="1" customWidth="1"/>
    <col min="11265" max="11265" width="13.7109375" style="1" customWidth="1"/>
    <col min="11266" max="11266" width="24.42578125" style="1" customWidth="1"/>
    <col min="11267" max="11268" width="0" style="1" hidden="1" customWidth="1"/>
    <col min="11269" max="11269" width="13.5703125" style="1" customWidth="1"/>
    <col min="11270" max="11271" width="10.28515625" style="1" customWidth="1"/>
    <col min="11272" max="11272" width="17.7109375" style="1" customWidth="1"/>
    <col min="11273" max="11274" width="18" style="1" customWidth="1"/>
    <col min="11275" max="11275" width="15" style="1" customWidth="1"/>
    <col min="11276" max="11276" width="11.28515625" style="1" bestFit="1" customWidth="1"/>
    <col min="11277" max="11278" width="10.28515625" style="1" bestFit="1" customWidth="1"/>
    <col min="11279" max="11519" width="9.140625" style="1"/>
    <col min="11520" max="11520" width="10.7109375" style="1" bestFit="1" customWidth="1"/>
    <col min="11521" max="11521" width="13.7109375" style="1" customWidth="1"/>
    <col min="11522" max="11522" width="24.42578125" style="1" customWidth="1"/>
    <col min="11523" max="11524" width="0" style="1" hidden="1" customWidth="1"/>
    <col min="11525" max="11525" width="13.5703125" style="1" customWidth="1"/>
    <col min="11526" max="11527" width="10.28515625" style="1" customWidth="1"/>
    <col min="11528" max="11528" width="17.7109375" style="1" customWidth="1"/>
    <col min="11529" max="11530" width="18" style="1" customWidth="1"/>
    <col min="11531" max="11531" width="15" style="1" customWidth="1"/>
    <col min="11532" max="11532" width="11.28515625" style="1" bestFit="1" customWidth="1"/>
    <col min="11533" max="11534" width="10.28515625" style="1" bestFit="1" customWidth="1"/>
    <col min="11535" max="11775" width="9.140625" style="1"/>
    <col min="11776" max="11776" width="10.7109375" style="1" bestFit="1" customWidth="1"/>
    <col min="11777" max="11777" width="13.7109375" style="1" customWidth="1"/>
    <col min="11778" max="11778" width="24.42578125" style="1" customWidth="1"/>
    <col min="11779" max="11780" width="0" style="1" hidden="1" customWidth="1"/>
    <col min="11781" max="11781" width="13.5703125" style="1" customWidth="1"/>
    <col min="11782" max="11783" width="10.28515625" style="1" customWidth="1"/>
    <col min="11784" max="11784" width="17.7109375" style="1" customWidth="1"/>
    <col min="11785" max="11786" width="18" style="1" customWidth="1"/>
    <col min="11787" max="11787" width="15" style="1" customWidth="1"/>
    <col min="11788" max="11788" width="11.28515625" style="1" bestFit="1" customWidth="1"/>
    <col min="11789" max="11790" width="10.28515625" style="1" bestFit="1" customWidth="1"/>
    <col min="11791" max="12031" width="9.140625" style="1"/>
    <col min="12032" max="12032" width="10.7109375" style="1" bestFit="1" customWidth="1"/>
    <col min="12033" max="12033" width="13.7109375" style="1" customWidth="1"/>
    <col min="12034" max="12034" width="24.42578125" style="1" customWidth="1"/>
    <col min="12035" max="12036" width="0" style="1" hidden="1" customWidth="1"/>
    <col min="12037" max="12037" width="13.5703125" style="1" customWidth="1"/>
    <col min="12038" max="12039" width="10.28515625" style="1" customWidth="1"/>
    <col min="12040" max="12040" width="17.7109375" style="1" customWidth="1"/>
    <col min="12041" max="12042" width="18" style="1" customWidth="1"/>
    <col min="12043" max="12043" width="15" style="1" customWidth="1"/>
    <col min="12044" max="12044" width="11.28515625" style="1" bestFit="1" customWidth="1"/>
    <col min="12045" max="12046" width="10.28515625" style="1" bestFit="1" customWidth="1"/>
    <col min="12047" max="12287" width="9.140625" style="1"/>
    <col min="12288" max="12288" width="10.7109375" style="1" bestFit="1" customWidth="1"/>
    <col min="12289" max="12289" width="13.7109375" style="1" customWidth="1"/>
    <col min="12290" max="12290" width="24.42578125" style="1" customWidth="1"/>
    <col min="12291" max="12292" width="0" style="1" hidden="1" customWidth="1"/>
    <col min="12293" max="12293" width="13.5703125" style="1" customWidth="1"/>
    <col min="12294" max="12295" width="10.28515625" style="1" customWidth="1"/>
    <col min="12296" max="12296" width="17.7109375" style="1" customWidth="1"/>
    <col min="12297" max="12298" width="18" style="1" customWidth="1"/>
    <col min="12299" max="12299" width="15" style="1" customWidth="1"/>
    <col min="12300" max="12300" width="11.28515625" style="1" bestFit="1" customWidth="1"/>
    <col min="12301" max="12302" width="10.28515625" style="1" bestFit="1" customWidth="1"/>
    <col min="12303" max="12543" width="9.140625" style="1"/>
    <col min="12544" max="12544" width="10.7109375" style="1" bestFit="1" customWidth="1"/>
    <col min="12545" max="12545" width="13.7109375" style="1" customWidth="1"/>
    <col min="12546" max="12546" width="24.42578125" style="1" customWidth="1"/>
    <col min="12547" max="12548" width="0" style="1" hidden="1" customWidth="1"/>
    <col min="12549" max="12549" width="13.5703125" style="1" customWidth="1"/>
    <col min="12550" max="12551" width="10.28515625" style="1" customWidth="1"/>
    <col min="12552" max="12552" width="17.7109375" style="1" customWidth="1"/>
    <col min="12553" max="12554" width="18" style="1" customWidth="1"/>
    <col min="12555" max="12555" width="15" style="1" customWidth="1"/>
    <col min="12556" max="12556" width="11.28515625" style="1" bestFit="1" customWidth="1"/>
    <col min="12557" max="12558" width="10.28515625" style="1" bestFit="1" customWidth="1"/>
    <col min="12559" max="12799" width="9.140625" style="1"/>
    <col min="12800" max="12800" width="10.7109375" style="1" bestFit="1" customWidth="1"/>
    <col min="12801" max="12801" width="13.7109375" style="1" customWidth="1"/>
    <col min="12802" max="12802" width="24.42578125" style="1" customWidth="1"/>
    <col min="12803" max="12804" width="0" style="1" hidden="1" customWidth="1"/>
    <col min="12805" max="12805" width="13.5703125" style="1" customWidth="1"/>
    <col min="12806" max="12807" width="10.28515625" style="1" customWidth="1"/>
    <col min="12808" max="12808" width="17.7109375" style="1" customWidth="1"/>
    <col min="12809" max="12810" width="18" style="1" customWidth="1"/>
    <col min="12811" max="12811" width="15" style="1" customWidth="1"/>
    <col min="12812" max="12812" width="11.28515625" style="1" bestFit="1" customWidth="1"/>
    <col min="12813" max="12814" width="10.28515625" style="1" bestFit="1" customWidth="1"/>
    <col min="12815" max="13055" width="9.140625" style="1"/>
    <col min="13056" max="13056" width="10.7109375" style="1" bestFit="1" customWidth="1"/>
    <col min="13057" max="13057" width="13.7109375" style="1" customWidth="1"/>
    <col min="13058" max="13058" width="24.42578125" style="1" customWidth="1"/>
    <col min="13059" max="13060" width="0" style="1" hidden="1" customWidth="1"/>
    <col min="13061" max="13061" width="13.5703125" style="1" customWidth="1"/>
    <col min="13062" max="13063" width="10.28515625" style="1" customWidth="1"/>
    <col min="13064" max="13064" width="17.7109375" style="1" customWidth="1"/>
    <col min="13065" max="13066" width="18" style="1" customWidth="1"/>
    <col min="13067" max="13067" width="15" style="1" customWidth="1"/>
    <col min="13068" max="13068" width="11.28515625" style="1" bestFit="1" customWidth="1"/>
    <col min="13069" max="13070" width="10.28515625" style="1" bestFit="1" customWidth="1"/>
    <col min="13071" max="13311" width="9.140625" style="1"/>
    <col min="13312" max="13312" width="10.7109375" style="1" bestFit="1" customWidth="1"/>
    <col min="13313" max="13313" width="13.7109375" style="1" customWidth="1"/>
    <col min="13314" max="13314" width="24.42578125" style="1" customWidth="1"/>
    <col min="13315" max="13316" width="0" style="1" hidden="1" customWidth="1"/>
    <col min="13317" max="13317" width="13.5703125" style="1" customWidth="1"/>
    <col min="13318" max="13319" width="10.28515625" style="1" customWidth="1"/>
    <col min="13320" max="13320" width="17.7109375" style="1" customWidth="1"/>
    <col min="13321" max="13322" width="18" style="1" customWidth="1"/>
    <col min="13323" max="13323" width="15" style="1" customWidth="1"/>
    <col min="13324" max="13324" width="11.28515625" style="1" bestFit="1" customWidth="1"/>
    <col min="13325" max="13326" width="10.28515625" style="1" bestFit="1" customWidth="1"/>
    <col min="13327" max="13567" width="9.140625" style="1"/>
    <col min="13568" max="13568" width="10.7109375" style="1" bestFit="1" customWidth="1"/>
    <col min="13569" max="13569" width="13.7109375" style="1" customWidth="1"/>
    <col min="13570" max="13570" width="24.42578125" style="1" customWidth="1"/>
    <col min="13571" max="13572" width="0" style="1" hidden="1" customWidth="1"/>
    <col min="13573" max="13573" width="13.5703125" style="1" customWidth="1"/>
    <col min="13574" max="13575" width="10.28515625" style="1" customWidth="1"/>
    <col min="13576" max="13576" width="17.7109375" style="1" customWidth="1"/>
    <col min="13577" max="13578" width="18" style="1" customWidth="1"/>
    <col min="13579" max="13579" width="15" style="1" customWidth="1"/>
    <col min="13580" max="13580" width="11.28515625" style="1" bestFit="1" customWidth="1"/>
    <col min="13581" max="13582" width="10.28515625" style="1" bestFit="1" customWidth="1"/>
    <col min="13583" max="13823" width="9.140625" style="1"/>
    <col min="13824" max="13824" width="10.7109375" style="1" bestFit="1" customWidth="1"/>
    <col min="13825" max="13825" width="13.7109375" style="1" customWidth="1"/>
    <col min="13826" max="13826" width="24.42578125" style="1" customWidth="1"/>
    <col min="13827" max="13828" width="0" style="1" hidden="1" customWidth="1"/>
    <col min="13829" max="13829" width="13.5703125" style="1" customWidth="1"/>
    <col min="13830" max="13831" width="10.28515625" style="1" customWidth="1"/>
    <col min="13832" max="13832" width="17.7109375" style="1" customWidth="1"/>
    <col min="13833" max="13834" width="18" style="1" customWidth="1"/>
    <col min="13835" max="13835" width="15" style="1" customWidth="1"/>
    <col min="13836" max="13836" width="11.28515625" style="1" bestFit="1" customWidth="1"/>
    <col min="13837" max="13838" width="10.28515625" style="1" bestFit="1" customWidth="1"/>
    <col min="13839" max="14079" width="9.140625" style="1"/>
    <col min="14080" max="14080" width="10.7109375" style="1" bestFit="1" customWidth="1"/>
    <col min="14081" max="14081" width="13.7109375" style="1" customWidth="1"/>
    <col min="14082" max="14082" width="24.42578125" style="1" customWidth="1"/>
    <col min="14083" max="14084" width="0" style="1" hidden="1" customWidth="1"/>
    <col min="14085" max="14085" width="13.5703125" style="1" customWidth="1"/>
    <col min="14086" max="14087" width="10.28515625" style="1" customWidth="1"/>
    <col min="14088" max="14088" width="17.7109375" style="1" customWidth="1"/>
    <col min="14089" max="14090" width="18" style="1" customWidth="1"/>
    <col min="14091" max="14091" width="15" style="1" customWidth="1"/>
    <col min="14092" max="14092" width="11.28515625" style="1" bestFit="1" customWidth="1"/>
    <col min="14093" max="14094" width="10.28515625" style="1" bestFit="1" customWidth="1"/>
    <col min="14095" max="14335" width="9.140625" style="1"/>
    <col min="14336" max="14336" width="10.7109375" style="1" bestFit="1" customWidth="1"/>
    <col min="14337" max="14337" width="13.7109375" style="1" customWidth="1"/>
    <col min="14338" max="14338" width="24.42578125" style="1" customWidth="1"/>
    <col min="14339" max="14340" width="0" style="1" hidden="1" customWidth="1"/>
    <col min="14341" max="14341" width="13.5703125" style="1" customWidth="1"/>
    <col min="14342" max="14343" width="10.28515625" style="1" customWidth="1"/>
    <col min="14344" max="14344" width="17.7109375" style="1" customWidth="1"/>
    <col min="14345" max="14346" width="18" style="1" customWidth="1"/>
    <col min="14347" max="14347" width="15" style="1" customWidth="1"/>
    <col min="14348" max="14348" width="11.28515625" style="1" bestFit="1" customWidth="1"/>
    <col min="14349" max="14350" width="10.28515625" style="1" bestFit="1" customWidth="1"/>
    <col min="14351" max="14591" width="9.140625" style="1"/>
    <col min="14592" max="14592" width="10.7109375" style="1" bestFit="1" customWidth="1"/>
    <col min="14593" max="14593" width="13.7109375" style="1" customWidth="1"/>
    <col min="14594" max="14594" width="24.42578125" style="1" customWidth="1"/>
    <col min="14595" max="14596" width="0" style="1" hidden="1" customWidth="1"/>
    <col min="14597" max="14597" width="13.5703125" style="1" customWidth="1"/>
    <col min="14598" max="14599" width="10.28515625" style="1" customWidth="1"/>
    <col min="14600" max="14600" width="17.7109375" style="1" customWidth="1"/>
    <col min="14601" max="14602" width="18" style="1" customWidth="1"/>
    <col min="14603" max="14603" width="15" style="1" customWidth="1"/>
    <col min="14604" max="14604" width="11.28515625" style="1" bestFit="1" customWidth="1"/>
    <col min="14605" max="14606" width="10.28515625" style="1" bestFit="1" customWidth="1"/>
    <col min="14607" max="14847" width="9.140625" style="1"/>
    <col min="14848" max="14848" width="10.7109375" style="1" bestFit="1" customWidth="1"/>
    <col min="14849" max="14849" width="13.7109375" style="1" customWidth="1"/>
    <col min="14850" max="14850" width="24.42578125" style="1" customWidth="1"/>
    <col min="14851" max="14852" width="0" style="1" hidden="1" customWidth="1"/>
    <col min="14853" max="14853" width="13.5703125" style="1" customWidth="1"/>
    <col min="14854" max="14855" width="10.28515625" style="1" customWidth="1"/>
    <col min="14856" max="14856" width="17.7109375" style="1" customWidth="1"/>
    <col min="14857" max="14858" width="18" style="1" customWidth="1"/>
    <col min="14859" max="14859" width="15" style="1" customWidth="1"/>
    <col min="14860" max="14860" width="11.28515625" style="1" bestFit="1" customWidth="1"/>
    <col min="14861" max="14862" width="10.28515625" style="1" bestFit="1" customWidth="1"/>
    <col min="14863" max="15103" width="9.140625" style="1"/>
    <col min="15104" max="15104" width="10.7109375" style="1" bestFit="1" customWidth="1"/>
    <col min="15105" max="15105" width="13.7109375" style="1" customWidth="1"/>
    <col min="15106" max="15106" width="24.42578125" style="1" customWidth="1"/>
    <col min="15107" max="15108" width="0" style="1" hidden="1" customWidth="1"/>
    <col min="15109" max="15109" width="13.5703125" style="1" customWidth="1"/>
    <col min="15110" max="15111" width="10.28515625" style="1" customWidth="1"/>
    <col min="15112" max="15112" width="17.7109375" style="1" customWidth="1"/>
    <col min="15113" max="15114" width="18" style="1" customWidth="1"/>
    <col min="15115" max="15115" width="15" style="1" customWidth="1"/>
    <col min="15116" max="15116" width="11.28515625" style="1" bestFit="1" customWidth="1"/>
    <col min="15117" max="15118" width="10.28515625" style="1" bestFit="1" customWidth="1"/>
    <col min="15119" max="15359" width="9.140625" style="1"/>
    <col min="15360" max="15360" width="10.7109375" style="1" bestFit="1" customWidth="1"/>
    <col min="15361" max="15361" width="13.7109375" style="1" customWidth="1"/>
    <col min="15362" max="15362" width="24.42578125" style="1" customWidth="1"/>
    <col min="15363" max="15364" width="0" style="1" hidden="1" customWidth="1"/>
    <col min="15365" max="15365" width="13.5703125" style="1" customWidth="1"/>
    <col min="15366" max="15367" width="10.28515625" style="1" customWidth="1"/>
    <col min="15368" max="15368" width="17.7109375" style="1" customWidth="1"/>
    <col min="15369" max="15370" width="18" style="1" customWidth="1"/>
    <col min="15371" max="15371" width="15" style="1" customWidth="1"/>
    <col min="15372" max="15372" width="11.28515625" style="1" bestFit="1" customWidth="1"/>
    <col min="15373" max="15374" width="10.28515625" style="1" bestFit="1" customWidth="1"/>
    <col min="15375" max="15615" width="9.140625" style="1"/>
    <col min="15616" max="15616" width="10.7109375" style="1" bestFit="1" customWidth="1"/>
    <col min="15617" max="15617" width="13.7109375" style="1" customWidth="1"/>
    <col min="15618" max="15618" width="24.42578125" style="1" customWidth="1"/>
    <col min="15619" max="15620" width="0" style="1" hidden="1" customWidth="1"/>
    <col min="15621" max="15621" width="13.5703125" style="1" customWidth="1"/>
    <col min="15622" max="15623" width="10.28515625" style="1" customWidth="1"/>
    <col min="15624" max="15624" width="17.7109375" style="1" customWidth="1"/>
    <col min="15625" max="15626" width="18" style="1" customWidth="1"/>
    <col min="15627" max="15627" width="15" style="1" customWidth="1"/>
    <col min="15628" max="15628" width="11.28515625" style="1" bestFit="1" customWidth="1"/>
    <col min="15629" max="15630" width="10.28515625" style="1" bestFit="1" customWidth="1"/>
    <col min="15631" max="15871" width="9.140625" style="1"/>
    <col min="15872" max="15872" width="10.7109375" style="1" bestFit="1" customWidth="1"/>
    <col min="15873" max="15873" width="13.7109375" style="1" customWidth="1"/>
    <col min="15874" max="15874" width="24.42578125" style="1" customWidth="1"/>
    <col min="15875" max="15876" width="0" style="1" hidden="1" customWidth="1"/>
    <col min="15877" max="15877" width="13.5703125" style="1" customWidth="1"/>
    <col min="15878" max="15879" width="10.28515625" style="1" customWidth="1"/>
    <col min="15880" max="15880" width="17.7109375" style="1" customWidth="1"/>
    <col min="15881" max="15882" width="18" style="1" customWidth="1"/>
    <col min="15883" max="15883" width="15" style="1" customWidth="1"/>
    <col min="15884" max="15884" width="11.28515625" style="1" bestFit="1" customWidth="1"/>
    <col min="15885" max="15886" width="10.28515625" style="1" bestFit="1" customWidth="1"/>
    <col min="15887" max="16127" width="9.140625" style="1"/>
    <col min="16128" max="16128" width="10.7109375" style="1" bestFit="1" customWidth="1"/>
    <col min="16129" max="16129" width="13.7109375" style="1" customWidth="1"/>
    <col min="16130" max="16130" width="24.42578125" style="1" customWidth="1"/>
    <col min="16131" max="16132" width="0" style="1" hidden="1" customWidth="1"/>
    <col min="16133" max="16133" width="13.5703125" style="1" customWidth="1"/>
    <col min="16134" max="16135" width="10.28515625" style="1" customWidth="1"/>
    <col min="16136" max="16136" width="17.7109375" style="1" customWidth="1"/>
    <col min="16137" max="16138" width="18" style="1" customWidth="1"/>
    <col min="16139" max="16139" width="15" style="1" customWidth="1"/>
    <col min="16140" max="16140" width="11.28515625" style="1" bestFit="1" customWidth="1"/>
    <col min="16141" max="16142" width="10.28515625" style="1" bestFit="1" customWidth="1"/>
    <col min="16143" max="16384" width="9.140625" style="1"/>
  </cols>
  <sheetData>
    <row r="1" spans="1:14" ht="23.25" customHeight="1" x14ac:dyDescent="0.2">
      <c r="J1" s="3">
        <v>17200</v>
      </c>
      <c r="K1" s="3"/>
      <c r="L1" s="3"/>
      <c r="M1" s="244">
        <f>J1-15400</f>
        <v>1800</v>
      </c>
    </row>
    <row r="2" spans="1:14" ht="15" customHeight="1" x14ac:dyDescent="0.2">
      <c r="A2" s="448" t="s">
        <v>0</v>
      </c>
      <c r="B2" s="449" t="s">
        <v>1</v>
      </c>
      <c r="C2" s="164"/>
      <c r="D2" s="449" t="s">
        <v>2</v>
      </c>
      <c r="E2" s="440" t="s">
        <v>3</v>
      </c>
      <c r="F2" s="440" t="s">
        <v>1</v>
      </c>
      <c r="G2" s="440" t="s">
        <v>4</v>
      </c>
      <c r="H2" s="440" t="s">
        <v>505</v>
      </c>
      <c r="I2" s="492" t="s">
        <v>5</v>
      </c>
      <c r="J2" s="493" t="s">
        <v>1909</v>
      </c>
      <c r="K2" s="453" t="s">
        <v>1910</v>
      </c>
      <c r="L2" s="445" t="s">
        <v>1602</v>
      </c>
      <c r="M2" s="491" t="s">
        <v>1603</v>
      </c>
      <c r="N2" s="491" t="s">
        <v>1604</v>
      </c>
    </row>
    <row r="3" spans="1:14" ht="15" customHeight="1" x14ac:dyDescent="0.2">
      <c r="A3" s="448"/>
      <c r="B3" s="450"/>
      <c r="C3" s="165"/>
      <c r="D3" s="450"/>
      <c r="E3" s="440"/>
      <c r="F3" s="440"/>
      <c r="G3" s="440"/>
      <c r="H3" s="440"/>
      <c r="I3" s="492"/>
      <c r="J3" s="494"/>
      <c r="K3" s="454"/>
      <c r="L3" s="446"/>
      <c r="M3" s="491"/>
      <c r="N3" s="491"/>
    </row>
    <row r="4" spans="1:14" x14ac:dyDescent="0.2">
      <c r="A4" s="448"/>
      <c r="B4" s="451"/>
      <c r="C4" s="166"/>
      <c r="D4" s="451"/>
      <c r="E4" s="440"/>
      <c r="F4" s="440"/>
      <c r="G4" s="440"/>
      <c r="H4" s="440"/>
      <c r="I4" s="492"/>
      <c r="J4" s="495"/>
      <c r="K4" s="455"/>
      <c r="L4" s="447"/>
      <c r="M4" s="491"/>
      <c r="N4" s="491"/>
    </row>
    <row r="5" spans="1:14" s="9" customFormat="1" ht="21.75" customHeight="1" x14ac:dyDescent="0.2">
      <c r="A5" s="10">
        <v>1</v>
      </c>
      <c r="B5" s="14" t="s">
        <v>1605</v>
      </c>
      <c r="C5" s="170" t="s">
        <v>608</v>
      </c>
      <c r="D5" s="167">
        <v>1407110481</v>
      </c>
      <c r="E5" s="211" t="str">
        <f>VLOOKUP(D5,'[24]List chuẩn'!$C$2:$D$514,2,0)</f>
        <v>Ngô Thị Thanh Ngọc</v>
      </c>
      <c r="F5" s="14" t="s">
        <v>1605</v>
      </c>
      <c r="G5" s="168">
        <v>39371</v>
      </c>
      <c r="H5" s="168">
        <f>+G5</f>
        <v>39371</v>
      </c>
      <c r="I5" s="169">
        <v>141.9</v>
      </c>
      <c r="J5" s="209">
        <f>ROUND(I5*$J$1*3,0)</f>
        <v>7322040</v>
      </c>
      <c r="K5" s="8">
        <v>0</v>
      </c>
      <c r="L5" s="8">
        <f t="shared" ref="L5:L36" si="0">+J5+K5</f>
        <v>7322040</v>
      </c>
      <c r="M5" s="8">
        <f t="shared" ref="M5:M36" si="1">ROUND(I5*$M$1*6,0)</f>
        <v>1532520</v>
      </c>
      <c r="N5" s="245">
        <f t="shared" ref="N5:N36" si="2">J5+M5</f>
        <v>8854560</v>
      </c>
    </row>
    <row r="6" spans="1:14" s="9" customFormat="1" ht="21.75" customHeight="1" x14ac:dyDescent="0.2">
      <c r="A6" s="10">
        <f>A5+1</f>
        <v>2</v>
      </c>
      <c r="B6" s="14" t="s">
        <v>1606</v>
      </c>
      <c r="C6" s="170" t="s">
        <v>611</v>
      </c>
      <c r="D6" s="167">
        <v>1407110482</v>
      </c>
      <c r="E6" s="211" t="str">
        <f>VLOOKUP(D6,'[24]List chuẩn'!$C$2:$D$514,2,0)</f>
        <v>Đỗ Thị Thuý Long</v>
      </c>
      <c r="F6" s="14" t="s">
        <v>1606</v>
      </c>
      <c r="G6" s="168">
        <v>38996</v>
      </c>
      <c r="H6" s="168">
        <v>39264</v>
      </c>
      <c r="I6" s="169">
        <v>141.9</v>
      </c>
      <c r="J6" s="209">
        <f t="shared" ref="J6:J59" si="3">ROUND(I6*$J$1*3,0)</f>
        <v>7322040</v>
      </c>
      <c r="K6" s="8">
        <v>0</v>
      </c>
      <c r="L6" s="8">
        <f t="shared" si="0"/>
        <v>7322040</v>
      </c>
      <c r="M6" s="8">
        <f t="shared" si="1"/>
        <v>1532520</v>
      </c>
      <c r="N6" s="245">
        <f t="shared" si="2"/>
        <v>8854560</v>
      </c>
    </row>
    <row r="7" spans="1:14" s="9" customFormat="1" ht="21.75" customHeight="1" x14ac:dyDescent="0.2">
      <c r="A7" s="10">
        <f t="shared" ref="A7:A58" si="4">A6+1</f>
        <v>3</v>
      </c>
      <c r="B7" s="14" t="s">
        <v>1607</v>
      </c>
      <c r="C7" s="170" t="s">
        <v>552</v>
      </c>
      <c r="D7" s="167">
        <v>1407110460</v>
      </c>
      <c r="E7" s="211" t="str">
        <f>VLOOKUP(D7,'[24]List chuẩn'!$C$2:$D$514,2,0)</f>
        <v>Nguyễn Ngân Hà</v>
      </c>
      <c r="F7" s="14" t="s">
        <v>1607</v>
      </c>
      <c r="G7" s="168">
        <v>39407</v>
      </c>
      <c r="H7" s="168">
        <f t="shared" ref="H7:H12" si="5">+G7</f>
        <v>39407</v>
      </c>
      <c r="I7" s="169">
        <v>211.44</v>
      </c>
      <c r="J7" s="209">
        <f t="shared" si="3"/>
        <v>10910304</v>
      </c>
      <c r="K7" s="8">
        <v>0</v>
      </c>
      <c r="L7" s="8">
        <f t="shared" si="0"/>
        <v>10910304</v>
      </c>
      <c r="M7" s="8">
        <f t="shared" si="1"/>
        <v>2283552</v>
      </c>
      <c r="N7" s="245">
        <f t="shared" si="2"/>
        <v>13193856</v>
      </c>
    </row>
    <row r="8" spans="1:14" s="9" customFormat="1" ht="21.75" customHeight="1" x14ac:dyDescent="0.2">
      <c r="A8" s="10">
        <f t="shared" si="4"/>
        <v>4</v>
      </c>
      <c r="B8" s="14" t="s">
        <v>1608</v>
      </c>
      <c r="C8" s="170" t="s">
        <v>661</v>
      </c>
      <c r="D8" s="167">
        <v>1407110502</v>
      </c>
      <c r="E8" s="211" t="str">
        <f>VLOOKUP(D8,'[24]List chuẩn'!$C$2:$D$514,2,0)</f>
        <v>Trần Bích Phương</v>
      </c>
      <c r="F8" s="14" t="s">
        <v>1608</v>
      </c>
      <c r="G8" s="168">
        <v>39464</v>
      </c>
      <c r="H8" s="168">
        <f t="shared" si="5"/>
        <v>39464</v>
      </c>
      <c r="I8" s="169">
        <v>304.18</v>
      </c>
      <c r="J8" s="209">
        <f t="shared" si="3"/>
        <v>15695688</v>
      </c>
      <c r="K8" s="8">
        <v>0</v>
      </c>
      <c r="L8" s="8">
        <f t="shared" si="0"/>
        <v>15695688</v>
      </c>
      <c r="M8" s="8">
        <f t="shared" si="1"/>
        <v>3285144</v>
      </c>
      <c r="N8" s="245">
        <f t="shared" si="2"/>
        <v>18980832</v>
      </c>
    </row>
    <row r="9" spans="1:14" s="9" customFormat="1" ht="21.75" customHeight="1" x14ac:dyDescent="0.2">
      <c r="A9" s="10">
        <f t="shared" si="4"/>
        <v>5</v>
      </c>
      <c r="B9" s="14" t="s">
        <v>1609</v>
      </c>
      <c r="C9" s="170" t="s">
        <v>655</v>
      </c>
      <c r="D9" s="167">
        <v>1407110500</v>
      </c>
      <c r="E9" s="211" t="str">
        <f>VLOOKUP(D9,'[24]List chuẩn'!$C$2:$D$514,2,0)</f>
        <v>Nguyễn Thị Mỹ</v>
      </c>
      <c r="F9" s="14" t="s">
        <v>1609</v>
      </c>
      <c r="G9" s="168">
        <v>39468</v>
      </c>
      <c r="H9" s="168">
        <f t="shared" si="5"/>
        <v>39468</v>
      </c>
      <c r="I9" s="169">
        <v>211.44</v>
      </c>
      <c r="J9" s="209">
        <f t="shared" si="3"/>
        <v>10910304</v>
      </c>
      <c r="K9" s="8">
        <v>-10910304</v>
      </c>
      <c r="L9" s="8">
        <f t="shared" si="0"/>
        <v>0</v>
      </c>
      <c r="M9" s="8">
        <f t="shared" si="1"/>
        <v>2283552</v>
      </c>
      <c r="N9" s="245">
        <f t="shared" si="2"/>
        <v>13193856</v>
      </c>
    </row>
    <row r="10" spans="1:14" s="9" customFormat="1" ht="21.75" customHeight="1" x14ac:dyDescent="0.2">
      <c r="A10" s="10">
        <f t="shared" si="4"/>
        <v>6</v>
      </c>
      <c r="B10" s="14" t="s">
        <v>1610</v>
      </c>
      <c r="C10" s="170" t="s">
        <v>634</v>
      </c>
      <c r="D10" s="167">
        <v>1407110491</v>
      </c>
      <c r="E10" s="211" t="str">
        <f>VLOOKUP(D10,'[24]List chuẩn'!$C$2:$D$514,2,0)</f>
        <v>Lương Cao Thắng</v>
      </c>
      <c r="F10" s="14" t="s">
        <v>1610</v>
      </c>
      <c r="G10" s="168">
        <v>39410</v>
      </c>
      <c r="H10" s="168">
        <f t="shared" si="5"/>
        <v>39410</v>
      </c>
      <c r="I10" s="169">
        <v>141.9</v>
      </c>
      <c r="J10" s="209">
        <f t="shared" si="3"/>
        <v>7322040</v>
      </c>
      <c r="K10" s="8">
        <v>0</v>
      </c>
      <c r="L10" s="8">
        <f t="shared" si="0"/>
        <v>7322040</v>
      </c>
      <c r="M10" s="8">
        <f t="shared" si="1"/>
        <v>1532520</v>
      </c>
      <c r="N10" s="245">
        <f t="shared" si="2"/>
        <v>8854560</v>
      </c>
    </row>
    <row r="11" spans="1:14" s="9" customFormat="1" ht="21.75" customHeight="1" x14ac:dyDescent="0.2">
      <c r="A11" s="10">
        <f t="shared" si="4"/>
        <v>7</v>
      </c>
      <c r="B11" s="14" t="s">
        <v>1611</v>
      </c>
      <c r="C11" s="170" t="s">
        <v>614</v>
      </c>
      <c r="D11" s="167">
        <v>1407110483</v>
      </c>
      <c r="E11" s="211" t="str">
        <f>VLOOKUP(D11,'[24]List chuẩn'!$C$2:$D$514,2,0)</f>
        <v>Nguyễn Thị Bích Hạnh</v>
      </c>
      <c r="F11" s="14" t="s">
        <v>1611</v>
      </c>
      <c r="G11" s="168">
        <v>39300</v>
      </c>
      <c r="H11" s="168">
        <f t="shared" si="5"/>
        <v>39300</v>
      </c>
      <c r="I11" s="169">
        <v>141.9</v>
      </c>
      <c r="J11" s="209">
        <f t="shared" si="3"/>
        <v>7322040</v>
      </c>
      <c r="K11" s="8">
        <v>0</v>
      </c>
      <c r="L11" s="8">
        <f t="shared" si="0"/>
        <v>7322040</v>
      </c>
      <c r="M11" s="8">
        <f t="shared" si="1"/>
        <v>1532520</v>
      </c>
      <c r="N11" s="245">
        <f t="shared" si="2"/>
        <v>8854560</v>
      </c>
    </row>
    <row r="12" spans="1:14" s="9" customFormat="1" ht="21.75" customHeight="1" x14ac:dyDescent="0.2">
      <c r="A12" s="10">
        <f t="shared" si="4"/>
        <v>8</v>
      </c>
      <c r="B12" s="14" t="s">
        <v>1612</v>
      </c>
      <c r="C12" s="170" t="s">
        <v>617</v>
      </c>
      <c r="D12" s="167">
        <v>1407110484</v>
      </c>
      <c r="E12" s="211" t="str">
        <f>VLOOKUP(D12,'[24]List chuẩn'!$C$2:$D$514,2,0)</f>
        <v>Trần Minh Chính</v>
      </c>
      <c r="F12" s="14" t="s">
        <v>1612</v>
      </c>
      <c r="G12" s="168">
        <v>39454</v>
      </c>
      <c r="H12" s="168">
        <f t="shared" si="5"/>
        <v>39454</v>
      </c>
      <c r="I12" s="169">
        <v>141.9</v>
      </c>
      <c r="J12" s="209">
        <f t="shared" si="3"/>
        <v>7322040</v>
      </c>
      <c r="K12" s="8">
        <v>0</v>
      </c>
      <c r="L12" s="8">
        <f t="shared" si="0"/>
        <v>7322040</v>
      </c>
      <c r="M12" s="8">
        <f t="shared" si="1"/>
        <v>1532520</v>
      </c>
      <c r="N12" s="245">
        <f t="shared" si="2"/>
        <v>8854560</v>
      </c>
    </row>
    <row r="13" spans="1:14" s="9" customFormat="1" ht="21.75" customHeight="1" x14ac:dyDescent="0.2">
      <c r="A13" s="10">
        <f t="shared" si="4"/>
        <v>9</v>
      </c>
      <c r="B13" s="171" t="s">
        <v>1613</v>
      </c>
      <c r="C13" s="170" t="s">
        <v>1506</v>
      </c>
      <c r="D13" s="167">
        <v>1407110024</v>
      </c>
      <c r="E13" s="211" t="str">
        <f>VLOOKUP(D13,'[24]List chuẩn'!$C$2:$D$514,2,0)</f>
        <v>Đinh Thị Ngọc</v>
      </c>
      <c r="F13" s="171" t="s">
        <v>1613</v>
      </c>
      <c r="G13" s="172">
        <v>39245</v>
      </c>
      <c r="H13" s="168">
        <v>39264</v>
      </c>
      <c r="I13" s="173">
        <v>141.9</v>
      </c>
      <c r="J13" s="209">
        <f t="shared" si="3"/>
        <v>7322040</v>
      </c>
      <c r="K13" s="8">
        <v>0</v>
      </c>
      <c r="L13" s="8">
        <f t="shared" si="0"/>
        <v>7322040</v>
      </c>
      <c r="M13" s="8">
        <f t="shared" si="1"/>
        <v>1532520</v>
      </c>
      <c r="N13" s="245">
        <f t="shared" si="2"/>
        <v>8854560</v>
      </c>
    </row>
    <row r="14" spans="1:14" s="9" customFormat="1" ht="21.75" customHeight="1" x14ac:dyDescent="0.2">
      <c r="A14" s="10">
        <f t="shared" si="4"/>
        <v>10</v>
      </c>
      <c r="B14" s="14" t="s">
        <v>1614</v>
      </c>
      <c r="C14" s="170" t="s">
        <v>620</v>
      </c>
      <c r="D14" s="167">
        <v>1407110486</v>
      </c>
      <c r="E14" s="211" t="str">
        <f>VLOOKUP(D14,'[24]List chuẩn'!$C$2:$D$514,2,0)</f>
        <v>Pham Thị Thu Hà</v>
      </c>
      <c r="F14" s="14" t="s">
        <v>1614</v>
      </c>
      <c r="G14" s="168">
        <v>39423</v>
      </c>
      <c r="H14" s="168">
        <f>+G14</f>
        <v>39423</v>
      </c>
      <c r="I14" s="169">
        <v>141.9</v>
      </c>
      <c r="J14" s="209">
        <f t="shared" si="3"/>
        <v>7322040</v>
      </c>
      <c r="K14" s="8">
        <v>0</v>
      </c>
      <c r="L14" s="8">
        <f t="shared" si="0"/>
        <v>7322040</v>
      </c>
      <c r="M14" s="8">
        <f t="shared" si="1"/>
        <v>1532520</v>
      </c>
      <c r="N14" s="245">
        <f t="shared" si="2"/>
        <v>8854560</v>
      </c>
    </row>
    <row r="15" spans="1:14" s="9" customFormat="1" ht="21.75" customHeight="1" x14ac:dyDescent="0.2">
      <c r="A15" s="10">
        <f t="shared" si="4"/>
        <v>11</v>
      </c>
      <c r="B15" s="14" t="s">
        <v>1615</v>
      </c>
      <c r="C15" s="259" t="s">
        <v>623</v>
      </c>
      <c r="D15" s="167">
        <v>1407110487</v>
      </c>
      <c r="E15" s="211" t="str">
        <f>VLOOKUP(D15,'[24]List chuẩn'!$C$2:$D$514,2,0)</f>
        <v>Nguyễn Đức Trọng</v>
      </c>
      <c r="F15" s="14" t="s">
        <v>1615</v>
      </c>
      <c r="G15" s="168">
        <v>39401</v>
      </c>
      <c r="H15" s="168">
        <f>+G15</f>
        <v>39401</v>
      </c>
      <c r="I15" s="169">
        <v>141.9</v>
      </c>
      <c r="J15" s="209">
        <f t="shared" si="3"/>
        <v>7322040</v>
      </c>
      <c r="K15" s="8">
        <v>0</v>
      </c>
      <c r="L15" s="8">
        <f t="shared" si="0"/>
        <v>7322040</v>
      </c>
      <c r="M15" s="8">
        <f t="shared" si="1"/>
        <v>1532520</v>
      </c>
      <c r="N15" s="245">
        <f t="shared" si="2"/>
        <v>8854560</v>
      </c>
    </row>
    <row r="16" spans="1:14" s="9" customFormat="1" ht="21.75" customHeight="1" x14ac:dyDescent="0.2">
      <c r="A16" s="10">
        <f t="shared" si="4"/>
        <v>12</v>
      </c>
      <c r="B16" s="14" t="s">
        <v>1616</v>
      </c>
      <c r="C16" s="170" t="s">
        <v>626</v>
      </c>
      <c r="D16" s="167">
        <v>1407110488</v>
      </c>
      <c r="E16" s="211" t="str">
        <f>VLOOKUP(D16,'[24]List chuẩn'!$C$2:$D$514,2,0)</f>
        <v>Nguyễn Khắc Sinh</v>
      </c>
      <c r="F16" s="14" t="s">
        <v>1616</v>
      </c>
      <c r="G16" s="168">
        <v>39331</v>
      </c>
      <c r="H16" s="168">
        <f>+G16</f>
        <v>39331</v>
      </c>
      <c r="I16" s="169">
        <v>141.9</v>
      </c>
      <c r="J16" s="209">
        <f t="shared" si="3"/>
        <v>7322040</v>
      </c>
      <c r="K16" s="8">
        <v>0</v>
      </c>
      <c r="L16" s="8">
        <f t="shared" si="0"/>
        <v>7322040</v>
      </c>
      <c r="M16" s="8">
        <f t="shared" si="1"/>
        <v>1532520</v>
      </c>
      <c r="N16" s="245">
        <f t="shared" si="2"/>
        <v>8854560</v>
      </c>
    </row>
    <row r="17" spans="1:15" s="9" customFormat="1" ht="21.75" customHeight="1" x14ac:dyDescent="0.2">
      <c r="A17" s="10">
        <f t="shared" si="4"/>
        <v>13</v>
      </c>
      <c r="B17" s="14" t="s">
        <v>1617</v>
      </c>
      <c r="C17" s="170" t="s">
        <v>1314</v>
      </c>
      <c r="D17" s="167">
        <v>1407111498</v>
      </c>
      <c r="E17" s="211" t="str">
        <f>VLOOKUP(D17,'[24]List chuẩn'!$C$2:$D$514,2,0)</f>
        <v>Vũ Văn Thân</v>
      </c>
      <c r="F17" s="14" t="s">
        <v>1617</v>
      </c>
      <c r="G17" s="168">
        <v>39606</v>
      </c>
      <c r="H17" s="168">
        <f>+G17</f>
        <v>39606</v>
      </c>
      <c r="I17" s="169">
        <v>141.9</v>
      </c>
      <c r="J17" s="209">
        <f t="shared" si="3"/>
        <v>7322040</v>
      </c>
      <c r="K17" s="8">
        <v>0</v>
      </c>
      <c r="L17" s="8">
        <f t="shared" si="0"/>
        <v>7322040</v>
      </c>
      <c r="M17" s="8">
        <f t="shared" si="1"/>
        <v>1532520</v>
      </c>
      <c r="N17" s="245">
        <f t="shared" si="2"/>
        <v>8854560</v>
      </c>
    </row>
    <row r="18" spans="1:15" s="9" customFormat="1" ht="21.75" customHeight="1" x14ac:dyDescent="0.2">
      <c r="A18" s="10">
        <f t="shared" si="4"/>
        <v>14</v>
      </c>
      <c r="B18" s="14" t="s">
        <v>1618</v>
      </c>
      <c r="C18" s="170" t="s">
        <v>629</v>
      </c>
      <c r="D18" s="167">
        <v>1407110489</v>
      </c>
      <c r="E18" s="211" t="str">
        <f>VLOOKUP(D18,'[24]List chuẩn'!$C$2:$D$514,2,0)</f>
        <v>Nguyễn Thị Duân</v>
      </c>
      <c r="F18" s="14" t="s">
        <v>1618</v>
      </c>
      <c r="G18" s="174">
        <v>39565</v>
      </c>
      <c r="H18" s="168">
        <f>+G18</f>
        <v>39565</v>
      </c>
      <c r="I18" s="169">
        <v>141.9</v>
      </c>
      <c r="J18" s="209">
        <f t="shared" si="3"/>
        <v>7322040</v>
      </c>
      <c r="K18" s="8">
        <v>0</v>
      </c>
      <c r="L18" s="8">
        <f t="shared" si="0"/>
        <v>7322040</v>
      </c>
      <c r="M18" s="8">
        <f t="shared" si="1"/>
        <v>1532520</v>
      </c>
      <c r="N18" s="245">
        <f t="shared" si="2"/>
        <v>8854560</v>
      </c>
    </row>
    <row r="19" spans="1:15" s="9" customFormat="1" ht="21.75" customHeight="1" x14ac:dyDescent="0.2">
      <c r="A19" s="10">
        <f t="shared" si="4"/>
        <v>15</v>
      </c>
      <c r="B19" s="14" t="s">
        <v>1619</v>
      </c>
      <c r="C19" s="259" t="s">
        <v>658</v>
      </c>
      <c r="D19" s="167">
        <v>1407110501</v>
      </c>
      <c r="E19" s="211" t="str">
        <f>VLOOKUP(D19,'[24]List chuẩn'!$C$2:$D$514,2,0)</f>
        <v>Lê Minh Hiệu</v>
      </c>
      <c r="F19" s="14" t="s">
        <v>1619</v>
      </c>
      <c r="G19" s="168">
        <v>39224</v>
      </c>
      <c r="H19" s="168">
        <v>39264</v>
      </c>
      <c r="I19" s="169">
        <v>194.13</v>
      </c>
      <c r="J19" s="209">
        <f t="shared" si="3"/>
        <v>10017108</v>
      </c>
      <c r="K19" s="8">
        <v>0</v>
      </c>
      <c r="L19" s="8">
        <f t="shared" si="0"/>
        <v>10017108</v>
      </c>
      <c r="M19" s="8">
        <f t="shared" si="1"/>
        <v>2096604</v>
      </c>
      <c r="N19" s="245">
        <f t="shared" si="2"/>
        <v>12113712</v>
      </c>
    </row>
    <row r="20" spans="1:15" s="9" customFormat="1" ht="21.75" customHeight="1" x14ac:dyDescent="0.2">
      <c r="A20" s="10">
        <f t="shared" si="4"/>
        <v>16</v>
      </c>
      <c r="B20" s="14" t="s">
        <v>1620</v>
      </c>
      <c r="C20" s="170" t="s">
        <v>1340</v>
      </c>
      <c r="D20" s="167">
        <v>1407111617</v>
      </c>
      <c r="E20" s="211" t="str">
        <f>VLOOKUP(D20,'[24]List chuẩn'!$C$2:$D$514,2,0)</f>
        <v>Hoàng Thị Việt Hà</v>
      </c>
      <c r="F20" s="14" t="s">
        <v>1620</v>
      </c>
      <c r="G20" s="174" t="s">
        <v>154</v>
      </c>
      <c r="H20" s="168" t="s">
        <v>1621</v>
      </c>
      <c r="I20" s="169">
        <v>194.13</v>
      </c>
      <c r="J20" s="209">
        <f t="shared" si="3"/>
        <v>10017108</v>
      </c>
      <c r="K20" s="8">
        <v>0</v>
      </c>
      <c r="L20" s="8">
        <f t="shared" si="0"/>
        <v>10017108</v>
      </c>
      <c r="M20" s="8">
        <f t="shared" si="1"/>
        <v>2096604</v>
      </c>
      <c r="N20" s="245">
        <f t="shared" si="2"/>
        <v>12113712</v>
      </c>
    </row>
    <row r="21" spans="1:15" s="9" customFormat="1" ht="21.75" customHeight="1" x14ac:dyDescent="0.2">
      <c r="A21" s="10">
        <f t="shared" si="4"/>
        <v>17</v>
      </c>
      <c r="B21" s="14" t="s">
        <v>1622</v>
      </c>
      <c r="C21" s="170" t="s">
        <v>632</v>
      </c>
      <c r="D21" s="167">
        <v>1407110490</v>
      </c>
      <c r="E21" s="211" t="str">
        <f>VLOOKUP(D21,'[24]List chuẩn'!$C$2:$D$514,2,0)</f>
        <v>Nguyễn Hữu Trọng</v>
      </c>
      <c r="F21" s="14" t="s">
        <v>1622</v>
      </c>
      <c r="G21" s="168">
        <v>39403</v>
      </c>
      <c r="H21" s="168">
        <f>+G21</f>
        <v>39403</v>
      </c>
      <c r="I21" s="169">
        <v>194.13</v>
      </c>
      <c r="J21" s="209">
        <f t="shared" si="3"/>
        <v>10017108</v>
      </c>
      <c r="K21" s="8">
        <v>0</v>
      </c>
      <c r="L21" s="8">
        <f t="shared" si="0"/>
        <v>10017108</v>
      </c>
      <c r="M21" s="8">
        <f t="shared" si="1"/>
        <v>2096604</v>
      </c>
      <c r="N21" s="245">
        <f t="shared" si="2"/>
        <v>12113712</v>
      </c>
    </row>
    <row r="22" spans="1:15" s="9" customFormat="1" ht="21.75" customHeight="1" x14ac:dyDescent="0.2">
      <c r="A22" s="10">
        <f t="shared" si="4"/>
        <v>18</v>
      </c>
      <c r="B22" s="14" t="s">
        <v>1623</v>
      </c>
      <c r="C22" s="170" t="s">
        <v>637</v>
      </c>
      <c r="D22" s="167">
        <v>1407110492</v>
      </c>
      <c r="E22" s="211" t="str">
        <f>VLOOKUP(D22,'[24]List chuẩn'!$C$2:$D$514,2,0)</f>
        <v>Phạm Ngọc Ánh</v>
      </c>
      <c r="F22" s="14" t="s">
        <v>1623</v>
      </c>
      <c r="G22" s="168">
        <v>39215</v>
      </c>
      <c r="H22" s="168">
        <v>39264</v>
      </c>
      <c r="I22" s="169">
        <v>194.13</v>
      </c>
      <c r="J22" s="209">
        <f t="shared" si="3"/>
        <v>10017108</v>
      </c>
      <c r="K22" s="8">
        <v>0</v>
      </c>
      <c r="L22" s="8">
        <f t="shared" si="0"/>
        <v>10017108</v>
      </c>
      <c r="M22" s="8">
        <f t="shared" si="1"/>
        <v>2096604</v>
      </c>
      <c r="N22" s="245">
        <f t="shared" si="2"/>
        <v>12113712</v>
      </c>
    </row>
    <row r="23" spans="1:15" s="9" customFormat="1" ht="21.75" customHeight="1" x14ac:dyDescent="0.2">
      <c r="A23" s="10">
        <f t="shared" si="4"/>
        <v>19</v>
      </c>
      <c r="B23" s="14" t="s">
        <v>1624</v>
      </c>
      <c r="C23" s="170" t="s">
        <v>640</v>
      </c>
      <c r="D23" s="167">
        <v>1407110493</v>
      </c>
      <c r="E23" s="211" t="str">
        <f>VLOOKUP(D23,'[24]List chuẩn'!$C$2:$D$514,2,0)</f>
        <v>Vũ Thành Huế/Vũ Thị Hương Giang</v>
      </c>
      <c r="F23" s="14" t="s">
        <v>1624</v>
      </c>
      <c r="G23" s="168">
        <v>39242</v>
      </c>
      <c r="H23" s="168">
        <v>39264</v>
      </c>
      <c r="I23" s="169">
        <v>194.13</v>
      </c>
      <c r="J23" s="209">
        <f t="shared" si="3"/>
        <v>10017108</v>
      </c>
      <c r="K23" s="8">
        <v>0</v>
      </c>
      <c r="L23" s="8">
        <f t="shared" si="0"/>
        <v>10017108</v>
      </c>
      <c r="M23" s="8">
        <f t="shared" si="1"/>
        <v>2096604</v>
      </c>
      <c r="N23" s="245">
        <f t="shared" si="2"/>
        <v>12113712</v>
      </c>
    </row>
    <row r="24" spans="1:15" s="9" customFormat="1" ht="21.75" customHeight="1" x14ac:dyDescent="0.2">
      <c r="A24" s="10">
        <f t="shared" si="4"/>
        <v>20</v>
      </c>
      <c r="B24" s="14" t="s">
        <v>1625</v>
      </c>
      <c r="C24" s="170" t="s">
        <v>1508</v>
      </c>
      <c r="D24" s="167">
        <v>1407111518</v>
      </c>
      <c r="E24" s="211" t="str">
        <f>VLOOKUP(D24,'[24]List chuẩn'!$C$2:$D$514,2,0)</f>
        <v>Vũ Thị An Thái</v>
      </c>
      <c r="F24" s="14" t="s">
        <v>1625</v>
      </c>
      <c r="G24" s="168">
        <v>39403</v>
      </c>
      <c r="H24" s="168">
        <f>+G24</f>
        <v>39403</v>
      </c>
      <c r="I24" s="169">
        <v>194.13</v>
      </c>
      <c r="J24" s="209">
        <f t="shared" si="3"/>
        <v>10017108</v>
      </c>
      <c r="K24" s="8">
        <v>0</v>
      </c>
      <c r="L24" s="8">
        <f t="shared" si="0"/>
        <v>10017108</v>
      </c>
      <c r="M24" s="8">
        <f t="shared" si="1"/>
        <v>2096604</v>
      </c>
      <c r="N24" s="245">
        <f t="shared" si="2"/>
        <v>12113712</v>
      </c>
    </row>
    <row r="25" spans="1:15" s="9" customFormat="1" ht="21.75" customHeight="1" x14ac:dyDescent="0.2">
      <c r="A25" s="10">
        <f t="shared" si="4"/>
        <v>21</v>
      </c>
      <c r="B25" s="14" t="s">
        <v>1626</v>
      </c>
      <c r="C25" s="170" t="s">
        <v>1343</v>
      </c>
      <c r="D25" s="167">
        <v>1407111618</v>
      </c>
      <c r="E25" s="211" t="str">
        <f>VLOOKUP(D25,'[24]List chuẩn'!$C$2:$D$514,2,0)</f>
        <v>Nguyễn Đình Hải</v>
      </c>
      <c r="F25" s="14" t="s">
        <v>1626</v>
      </c>
      <c r="G25" s="174">
        <v>39529</v>
      </c>
      <c r="H25" s="168">
        <f>+G25</f>
        <v>39529</v>
      </c>
      <c r="I25" s="169">
        <v>194.13</v>
      </c>
      <c r="J25" s="209">
        <f t="shared" si="3"/>
        <v>10017108</v>
      </c>
      <c r="K25" s="8">
        <v>0</v>
      </c>
      <c r="L25" s="8">
        <f t="shared" si="0"/>
        <v>10017108</v>
      </c>
      <c r="M25" s="8">
        <f t="shared" si="1"/>
        <v>2096604</v>
      </c>
      <c r="N25" s="245">
        <f t="shared" si="2"/>
        <v>12113712</v>
      </c>
    </row>
    <row r="26" spans="1:15" s="9" customFormat="1" ht="21.75" customHeight="1" x14ac:dyDescent="0.2">
      <c r="A26" s="10">
        <f>A25+1</f>
        <v>22</v>
      </c>
      <c r="B26" s="14" t="s">
        <v>1627</v>
      </c>
      <c r="C26" s="170" t="s">
        <v>1346</v>
      </c>
      <c r="D26" s="167">
        <v>1407111619</v>
      </c>
      <c r="E26" s="211" t="str">
        <f>VLOOKUP(D26,'[24]List chuẩn'!$C$2:$D$514,2,0)</f>
        <v>Phạm Thị Thanh Hằng</v>
      </c>
      <c r="F26" s="14" t="s">
        <v>1627</v>
      </c>
      <c r="G26" s="168">
        <v>40670</v>
      </c>
      <c r="H26" s="168">
        <f>G26</f>
        <v>40670</v>
      </c>
      <c r="I26" s="175">
        <f>194.13-13.07</f>
        <v>181.06</v>
      </c>
      <c r="J26" s="209">
        <f t="shared" si="3"/>
        <v>9342696</v>
      </c>
      <c r="K26" s="8">
        <v>0</v>
      </c>
      <c r="L26" s="8">
        <f t="shared" si="0"/>
        <v>9342696</v>
      </c>
      <c r="M26" s="8">
        <f t="shared" si="1"/>
        <v>1955448</v>
      </c>
      <c r="N26" s="245">
        <f t="shared" si="2"/>
        <v>11298144</v>
      </c>
    </row>
    <row r="27" spans="1:15" s="9" customFormat="1" ht="21.75" customHeight="1" x14ac:dyDescent="0.2">
      <c r="A27" s="10">
        <f>A26+1</f>
        <v>23</v>
      </c>
      <c r="B27" s="176" t="s">
        <v>1628</v>
      </c>
      <c r="C27" s="179" t="s">
        <v>1275</v>
      </c>
      <c r="D27" s="167">
        <v>1407111391</v>
      </c>
      <c r="E27" s="211" t="str">
        <f>VLOOKUP(D27,'[24]List chuẩn'!$C$2:$D$514,2,0)</f>
        <v>Lưu Quang Hoà</v>
      </c>
      <c r="F27" s="176" t="s">
        <v>1628</v>
      </c>
      <c r="G27" s="177">
        <v>39630</v>
      </c>
      <c r="H27" s="177">
        <f t="shared" ref="H27:H33" si="6">+G27</f>
        <v>39630</v>
      </c>
      <c r="I27" s="178">
        <v>141.9</v>
      </c>
      <c r="J27" s="209">
        <f t="shared" si="3"/>
        <v>7322040</v>
      </c>
      <c r="K27" s="8">
        <v>0</v>
      </c>
      <c r="L27" s="8">
        <f t="shared" si="0"/>
        <v>7322040</v>
      </c>
      <c r="M27" s="8">
        <f t="shared" si="1"/>
        <v>1532520</v>
      </c>
      <c r="N27" s="245">
        <f t="shared" si="2"/>
        <v>8854560</v>
      </c>
      <c r="O27" s="124"/>
    </row>
    <row r="28" spans="1:15" s="9" customFormat="1" ht="21.75" customHeight="1" x14ac:dyDescent="0.2">
      <c r="A28" s="10">
        <f t="shared" si="4"/>
        <v>24</v>
      </c>
      <c r="B28" s="14" t="s">
        <v>1629</v>
      </c>
      <c r="C28" s="170" t="s">
        <v>584</v>
      </c>
      <c r="D28" s="167">
        <v>1407110471</v>
      </c>
      <c r="E28" s="211" t="str">
        <f>VLOOKUP(D28,'[24]List chuẩn'!$C$2:$D$514,2,0)</f>
        <v>Trịnh Thị Thanh Hà</v>
      </c>
      <c r="F28" s="14" t="s">
        <v>1629</v>
      </c>
      <c r="G28" s="168">
        <v>39354</v>
      </c>
      <c r="H28" s="168">
        <f t="shared" si="6"/>
        <v>39354</v>
      </c>
      <c r="I28" s="169">
        <v>141.9</v>
      </c>
      <c r="J28" s="209">
        <f t="shared" si="3"/>
        <v>7322040</v>
      </c>
      <c r="K28" s="8">
        <v>0</v>
      </c>
      <c r="L28" s="8">
        <f t="shared" si="0"/>
        <v>7322040</v>
      </c>
      <c r="M28" s="8">
        <f t="shared" si="1"/>
        <v>1532520</v>
      </c>
      <c r="N28" s="245">
        <f t="shared" si="2"/>
        <v>8854560</v>
      </c>
    </row>
    <row r="29" spans="1:15" s="9" customFormat="1" ht="21.75" customHeight="1" x14ac:dyDescent="0.2">
      <c r="A29" s="10">
        <f t="shared" si="4"/>
        <v>25</v>
      </c>
      <c r="B29" s="14" t="s">
        <v>1630</v>
      </c>
      <c r="C29" s="179" t="s">
        <v>549</v>
      </c>
      <c r="D29" s="167">
        <v>1407110459</v>
      </c>
      <c r="E29" s="211" t="str">
        <f>VLOOKUP(D29,'[24]List chuẩn'!$C$2:$D$514,2,0)</f>
        <v>Trần Thị Thắm</v>
      </c>
      <c r="F29" s="14" t="s">
        <v>1630</v>
      </c>
      <c r="G29" s="168">
        <v>39407</v>
      </c>
      <c r="H29" s="168">
        <f t="shared" si="6"/>
        <v>39407</v>
      </c>
      <c r="I29" s="169">
        <v>211.44</v>
      </c>
      <c r="J29" s="209">
        <f t="shared" si="3"/>
        <v>10910304</v>
      </c>
      <c r="K29" s="8">
        <v>0</v>
      </c>
      <c r="L29" s="8">
        <f t="shared" si="0"/>
        <v>10910304</v>
      </c>
      <c r="M29" s="8">
        <f t="shared" si="1"/>
        <v>2283552</v>
      </c>
      <c r="N29" s="245">
        <f t="shared" si="2"/>
        <v>13193856</v>
      </c>
    </row>
    <row r="30" spans="1:15" s="9" customFormat="1" ht="21.75" customHeight="1" x14ac:dyDescent="0.2">
      <c r="A30" s="10">
        <f t="shared" si="4"/>
        <v>26</v>
      </c>
      <c r="B30" s="14" t="s">
        <v>1631</v>
      </c>
      <c r="C30" s="170" t="s">
        <v>664</v>
      </c>
      <c r="D30" s="167">
        <v>1407110503</v>
      </c>
      <c r="E30" s="211" t="str">
        <f>VLOOKUP(D30,'[24]List chuẩn'!$C$2:$D$514,2,0)</f>
        <v>Nguyễn Quang Huy</v>
      </c>
      <c r="F30" s="14" t="s">
        <v>1631</v>
      </c>
      <c r="G30" s="174">
        <v>39519</v>
      </c>
      <c r="H30" s="168">
        <f t="shared" si="6"/>
        <v>39519</v>
      </c>
      <c r="I30" s="169">
        <v>308.04000000000002</v>
      </c>
      <c r="J30" s="209">
        <f t="shared" si="3"/>
        <v>15894864</v>
      </c>
      <c r="K30" s="8">
        <v>0</v>
      </c>
      <c r="L30" s="8">
        <f t="shared" si="0"/>
        <v>15894864</v>
      </c>
      <c r="M30" s="8">
        <f t="shared" si="1"/>
        <v>3326832</v>
      </c>
      <c r="N30" s="245">
        <f t="shared" si="2"/>
        <v>19221696</v>
      </c>
    </row>
    <row r="31" spans="1:15" s="271" customFormat="1" ht="21.75" customHeight="1" x14ac:dyDescent="0.2">
      <c r="A31" s="263">
        <f t="shared" si="4"/>
        <v>27</v>
      </c>
      <c r="B31" s="264" t="s">
        <v>1632</v>
      </c>
      <c r="C31" s="272" t="s">
        <v>1304</v>
      </c>
      <c r="D31" s="266">
        <v>1407111482</v>
      </c>
      <c r="E31" s="211" t="str">
        <f>VLOOKUP(D31,'[24]List chuẩn'!$C$2:$D$514,2,0)</f>
        <v>Nguyễn Thiện Thu Thủy</v>
      </c>
      <c r="F31" s="264" t="s">
        <v>1632</v>
      </c>
      <c r="G31" s="267">
        <v>39601</v>
      </c>
      <c r="H31" s="267">
        <f t="shared" si="6"/>
        <v>39601</v>
      </c>
      <c r="I31" s="268">
        <v>205.14</v>
      </c>
      <c r="J31" s="209">
        <f t="shared" si="3"/>
        <v>10585224</v>
      </c>
      <c r="K31" s="8">
        <v>0</v>
      </c>
      <c r="L31" s="8">
        <f t="shared" si="0"/>
        <v>10585224</v>
      </c>
      <c r="M31" s="269">
        <f t="shared" si="1"/>
        <v>2215512</v>
      </c>
      <c r="N31" s="270">
        <f t="shared" si="2"/>
        <v>12800736</v>
      </c>
    </row>
    <row r="32" spans="1:15" s="9" customFormat="1" ht="21.75" customHeight="1" x14ac:dyDescent="0.2">
      <c r="A32" s="10">
        <f t="shared" si="4"/>
        <v>28</v>
      </c>
      <c r="B32" s="14" t="s">
        <v>1633</v>
      </c>
      <c r="C32" s="170" t="s">
        <v>555</v>
      </c>
      <c r="D32" s="167">
        <v>1407110461</v>
      </c>
      <c r="E32" s="211" t="str">
        <f>VLOOKUP(D32,'[24]List chuẩn'!$C$2:$D$514,2,0)</f>
        <v>Nguyễn Thị Thu Yến</v>
      </c>
      <c r="F32" s="14" t="s">
        <v>1633</v>
      </c>
      <c r="G32" s="168">
        <v>39403</v>
      </c>
      <c r="H32" s="168">
        <f t="shared" si="6"/>
        <v>39403</v>
      </c>
      <c r="I32" s="169">
        <v>151.44</v>
      </c>
      <c r="J32" s="209">
        <f t="shared" si="3"/>
        <v>7814304</v>
      </c>
      <c r="K32" s="8">
        <v>0</v>
      </c>
      <c r="L32" s="8">
        <f t="shared" si="0"/>
        <v>7814304</v>
      </c>
      <c r="M32" s="8">
        <f t="shared" si="1"/>
        <v>1635552</v>
      </c>
      <c r="N32" s="245">
        <f t="shared" si="2"/>
        <v>9449856</v>
      </c>
    </row>
    <row r="33" spans="1:14" s="9" customFormat="1" ht="21.75" customHeight="1" x14ac:dyDescent="0.2">
      <c r="A33" s="10">
        <f t="shared" si="4"/>
        <v>29</v>
      </c>
      <c r="B33" s="14" t="s">
        <v>1634</v>
      </c>
      <c r="C33" s="179" t="s">
        <v>1301</v>
      </c>
      <c r="D33" s="167">
        <v>1407111467</v>
      </c>
      <c r="E33" s="211" t="str">
        <f>VLOOKUP(D33,'[24]List chuẩn'!$C$2:$D$514,2,0)</f>
        <v>Đặng Thị Hoàn</v>
      </c>
      <c r="F33" s="14" t="s">
        <v>1634</v>
      </c>
      <c r="G33" s="174">
        <v>39739</v>
      </c>
      <c r="H33" s="168">
        <f t="shared" si="6"/>
        <v>39739</v>
      </c>
      <c r="I33" s="169">
        <v>151.44</v>
      </c>
      <c r="J33" s="209">
        <f t="shared" si="3"/>
        <v>7814304</v>
      </c>
      <c r="K33" s="8">
        <v>0</v>
      </c>
      <c r="L33" s="8">
        <f t="shared" si="0"/>
        <v>7814304</v>
      </c>
      <c r="M33" s="8">
        <f t="shared" si="1"/>
        <v>1635552</v>
      </c>
      <c r="N33" s="245">
        <f t="shared" si="2"/>
        <v>9449856</v>
      </c>
    </row>
    <row r="34" spans="1:14" s="271" customFormat="1" ht="21.75" customHeight="1" x14ac:dyDescent="0.2">
      <c r="A34" s="263">
        <f t="shared" si="4"/>
        <v>30</v>
      </c>
      <c r="B34" s="264" t="s">
        <v>1635</v>
      </c>
      <c r="C34" s="265" t="s">
        <v>558</v>
      </c>
      <c r="D34" s="266">
        <v>1407110462</v>
      </c>
      <c r="E34" s="211" t="str">
        <f>VLOOKUP(D34,'[24]List chuẩn'!$C$2:$D$514,2,0)</f>
        <v>Nguyễn Ngọc Minh</v>
      </c>
      <c r="F34" s="264" t="s">
        <v>1635</v>
      </c>
      <c r="G34" s="267">
        <v>39215</v>
      </c>
      <c r="H34" s="267">
        <v>39264</v>
      </c>
      <c r="I34" s="268">
        <v>151.44</v>
      </c>
      <c r="J34" s="209">
        <f t="shared" si="3"/>
        <v>7814304</v>
      </c>
      <c r="K34" s="8">
        <v>0</v>
      </c>
      <c r="L34" s="8">
        <f t="shared" si="0"/>
        <v>7814304</v>
      </c>
      <c r="M34" s="269">
        <f t="shared" si="1"/>
        <v>1635552</v>
      </c>
      <c r="N34" s="270">
        <f t="shared" si="2"/>
        <v>9449856</v>
      </c>
    </row>
    <row r="35" spans="1:14" s="9" customFormat="1" ht="21.75" customHeight="1" x14ac:dyDescent="0.2">
      <c r="A35" s="10">
        <f t="shared" si="4"/>
        <v>31</v>
      </c>
      <c r="B35" s="14" t="s">
        <v>1636</v>
      </c>
      <c r="C35" s="179" t="s">
        <v>561</v>
      </c>
      <c r="D35" s="167">
        <v>1407110463</v>
      </c>
      <c r="E35" s="211" t="str">
        <f>VLOOKUP(D35,'[24]List chuẩn'!$C$2:$D$514,2,0)</f>
        <v>Phan Thị Quỳnh Lâm</v>
      </c>
      <c r="F35" s="14" t="s">
        <v>1636</v>
      </c>
      <c r="G35" s="168">
        <v>39373</v>
      </c>
      <c r="H35" s="168">
        <f t="shared" ref="H35:H47" si="7">+G35</f>
        <v>39373</v>
      </c>
      <c r="I35" s="169">
        <v>151.44</v>
      </c>
      <c r="J35" s="209">
        <f t="shared" si="3"/>
        <v>7814304</v>
      </c>
      <c r="K35" s="8">
        <v>0</v>
      </c>
      <c r="L35" s="8">
        <f t="shared" si="0"/>
        <v>7814304</v>
      </c>
      <c r="M35" s="8">
        <f t="shared" si="1"/>
        <v>1635552</v>
      </c>
      <c r="N35" s="245">
        <f t="shared" si="2"/>
        <v>9449856</v>
      </c>
    </row>
    <row r="36" spans="1:14" s="9" customFormat="1" ht="21.75" customHeight="1" x14ac:dyDescent="0.2">
      <c r="A36" s="10">
        <f t="shared" si="4"/>
        <v>32</v>
      </c>
      <c r="B36" s="14" t="s">
        <v>1637</v>
      </c>
      <c r="C36" s="170" t="s">
        <v>564</v>
      </c>
      <c r="D36" s="167">
        <v>1407110464</v>
      </c>
      <c r="E36" s="211" t="str">
        <f>VLOOKUP(D36,'[24]List chuẩn'!$C$2:$D$514,2,0)</f>
        <v>Dương Đức Nhâm</v>
      </c>
      <c r="F36" s="14" t="s">
        <v>1637</v>
      </c>
      <c r="G36" s="174">
        <v>39526</v>
      </c>
      <c r="H36" s="168">
        <f t="shared" si="7"/>
        <v>39526</v>
      </c>
      <c r="I36" s="169">
        <v>151.44</v>
      </c>
      <c r="J36" s="209">
        <f t="shared" si="3"/>
        <v>7814304</v>
      </c>
      <c r="K36" s="8">
        <v>0</v>
      </c>
      <c r="L36" s="8">
        <f t="shared" si="0"/>
        <v>7814304</v>
      </c>
      <c r="M36" s="8">
        <f t="shared" si="1"/>
        <v>1635552</v>
      </c>
      <c r="N36" s="245">
        <f t="shared" si="2"/>
        <v>9449856</v>
      </c>
    </row>
    <row r="37" spans="1:14" s="9" customFormat="1" ht="21.75" customHeight="1" x14ac:dyDescent="0.2">
      <c r="A37" s="10">
        <f t="shared" si="4"/>
        <v>33</v>
      </c>
      <c r="B37" s="14" t="s">
        <v>1638</v>
      </c>
      <c r="C37" s="179" t="s">
        <v>567</v>
      </c>
      <c r="D37" s="167">
        <v>1407110465</v>
      </c>
      <c r="E37" s="211" t="str">
        <f>VLOOKUP(D37,'[24]List chuẩn'!$C$2:$D$514,2,0)</f>
        <v>Lê Minh Hùng / Phan Thị Quỳnh Lâm</v>
      </c>
      <c r="F37" s="14" t="s">
        <v>1638</v>
      </c>
      <c r="G37" s="168">
        <v>39420</v>
      </c>
      <c r="H37" s="168">
        <f t="shared" si="7"/>
        <v>39420</v>
      </c>
      <c r="I37" s="169">
        <v>151.44</v>
      </c>
      <c r="J37" s="209">
        <f t="shared" si="3"/>
        <v>7814304</v>
      </c>
      <c r="K37" s="8">
        <v>0</v>
      </c>
      <c r="L37" s="8">
        <f t="shared" ref="L37:L60" si="8">+J37+K37</f>
        <v>7814304</v>
      </c>
      <c r="M37" s="8">
        <f t="shared" ref="M37:M59" si="9">ROUND(I37*$M$1*6,0)</f>
        <v>1635552</v>
      </c>
      <c r="N37" s="245">
        <f t="shared" ref="N37:N59" si="10">J37+M37</f>
        <v>9449856</v>
      </c>
    </row>
    <row r="38" spans="1:14" s="9" customFormat="1" ht="21.75" customHeight="1" x14ac:dyDescent="0.2">
      <c r="A38" s="10">
        <f t="shared" si="4"/>
        <v>34</v>
      </c>
      <c r="B38" s="14" t="s">
        <v>1639</v>
      </c>
      <c r="C38" s="170" t="s">
        <v>570</v>
      </c>
      <c r="D38" s="167">
        <v>1407110466</v>
      </c>
      <c r="E38" s="211" t="str">
        <f>VLOOKUP(D38,'[24]List chuẩn'!$C$2:$D$514,2,0)</f>
        <v>Hoàng Vĩnh Ninh</v>
      </c>
      <c r="F38" s="14" t="s">
        <v>1639</v>
      </c>
      <c r="G38" s="168">
        <v>39482</v>
      </c>
      <c r="H38" s="168">
        <f t="shared" si="7"/>
        <v>39482</v>
      </c>
      <c r="I38" s="169">
        <v>151.44</v>
      </c>
      <c r="J38" s="209">
        <f t="shared" si="3"/>
        <v>7814304</v>
      </c>
      <c r="K38" s="8">
        <v>0</v>
      </c>
      <c r="L38" s="8">
        <f t="shared" si="8"/>
        <v>7814304</v>
      </c>
      <c r="M38" s="8">
        <f t="shared" si="9"/>
        <v>1635552</v>
      </c>
      <c r="N38" s="245">
        <f t="shared" si="10"/>
        <v>9449856</v>
      </c>
    </row>
    <row r="39" spans="1:14" s="9" customFormat="1" ht="21.75" customHeight="1" x14ac:dyDescent="0.2">
      <c r="A39" s="10">
        <f t="shared" si="4"/>
        <v>35</v>
      </c>
      <c r="B39" s="14" t="s">
        <v>1640</v>
      </c>
      <c r="C39" s="179" t="s">
        <v>573</v>
      </c>
      <c r="D39" s="167">
        <v>1407110467</v>
      </c>
      <c r="E39" s="211" t="str">
        <f>VLOOKUP(D39,'[24]List chuẩn'!$C$2:$D$514,2,0)</f>
        <v>Thái Thị Kim Dung</v>
      </c>
      <c r="F39" s="14" t="s">
        <v>1640</v>
      </c>
      <c r="G39" s="174">
        <v>39522</v>
      </c>
      <c r="H39" s="168">
        <f t="shared" si="7"/>
        <v>39522</v>
      </c>
      <c r="I39" s="169">
        <v>151.44</v>
      </c>
      <c r="J39" s="209">
        <f t="shared" si="3"/>
        <v>7814304</v>
      </c>
      <c r="K39" s="8">
        <v>0</v>
      </c>
      <c r="L39" s="8">
        <f t="shared" si="8"/>
        <v>7814304</v>
      </c>
      <c r="M39" s="8">
        <f t="shared" si="9"/>
        <v>1635552</v>
      </c>
      <c r="N39" s="245">
        <f t="shared" si="10"/>
        <v>9449856</v>
      </c>
    </row>
    <row r="40" spans="1:14" s="9" customFormat="1" ht="21.75" customHeight="1" x14ac:dyDescent="0.2">
      <c r="A40" s="10">
        <f t="shared" si="4"/>
        <v>36</v>
      </c>
      <c r="B40" s="14" t="s">
        <v>1641</v>
      </c>
      <c r="C40" s="170" t="s">
        <v>575</v>
      </c>
      <c r="D40" s="167">
        <v>1407110468</v>
      </c>
      <c r="E40" s="211" t="str">
        <f>VLOOKUP(D40,'[24]List chuẩn'!$C$2:$D$514,2,0)</f>
        <v>Phan Tú Anh</v>
      </c>
      <c r="F40" s="14" t="s">
        <v>1641</v>
      </c>
      <c r="G40" s="168">
        <v>39369</v>
      </c>
      <c r="H40" s="168">
        <f t="shared" si="7"/>
        <v>39369</v>
      </c>
      <c r="I40" s="169">
        <v>151.44</v>
      </c>
      <c r="J40" s="209">
        <f t="shared" si="3"/>
        <v>7814304</v>
      </c>
      <c r="K40" s="8">
        <v>0</v>
      </c>
      <c r="L40" s="8">
        <f t="shared" si="8"/>
        <v>7814304</v>
      </c>
      <c r="M40" s="8">
        <f t="shared" si="9"/>
        <v>1635552</v>
      </c>
      <c r="N40" s="245">
        <f t="shared" si="10"/>
        <v>9449856</v>
      </c>
    </row>
    <row r="41" spans="1:14" s="9" customFormat="1" ht="21.75" customHeight="1" x14ac:dyDescent="0.2">
      <c r="A41" s="10">
        <f t="shared" si="4"/>
        <v>37</v>
      </c>
      <c r="B41" s="14" t="s">
        <v>1642</v>
      </c>
      <c r="C41" s="179" t="s">
        <v>578</v>
      </c>
      <c r="D41" s="167">
        <v>1407110469</v>
      </c>
      <c r="E41" s="211" t="str">
        <f>VLOOKUP(D41,'[24]List chuẩn'!$C$2:$D$514,2,0)</f>
        <v>Phạm Nghiêm Xuân Bắc</v>
      </c>
      <c r="F41" s="14" t="s">
        <v>1642</v>
      </c>
      <c r="G41" s="174">
        <v>39565</v>
      </c>
      <c r="H41" s="168">
        <f t="shared" si="7"/>
        <v>39565</v>
      </c>
      <c r="I41" s="169">
        <v>151.44</v>
      </c>
      <c r="J41" s="209">
        <f t="shared" si="3"/>
        <v>7814304</v>
      </c>
      <c r="K41" s="8">
        <v>0</v>
      </c>
      <c r="L41" s="8">
        <f t="shared" si="8"/>
        <v>7814304</v>
      </c>
      <c r="M41" s="8">
        <f t="shared" si="9"/>
        <v>1635552</v>
      </c>
      <c r="N41" s="245">
        <f t="shared" si="10"/>
        <v>9449856</v>
      </c>
    </row>
    <row r="42" spans="1:14" s="9" customFormat="1" ht="21.75" customHeight="1" x14ac:dyDescent="0.2">
      <c r="A42" s="10">
        <f t="shared" si="4"/>
        <v>38</v>
      </c>
      <c r="B42" s="14" t="s">
        <v>1643</v>
      </c>
      <c r="C42" s="170" t="s">
        <v>581</v>
      </c>
      <c r="D42" s="167">
        <v>1407110470</v>
      </c>
      <c r="E42" s="211" t="str">
        <f>VLOOKUP(D42,'[24]List chuẩn'!$C$2:$D$514,2,0)</f>
        <v>Đặng Thị Tú Quyên</v>
      </c>
      <c r="F42" s="14" t="s">
        <v>1643</v>
      </c>
      <c r="G42" s="168">
        <v>39411</v>
      </c>
      <c r="H42" s="168">
        <f t="shared" si="7"/>
        <v>39411</v>
      </c>
      <c r="I42" s="169">
        <v>151.44</v>
      </c>
      <c r="J42" s="209">
        <f t="shared" si="3"/>
        <v>7814304</v>
      </c>
      <c r="K42" s="8">
        <v>0</v>
      </c>
      <c r="L42" s="8">
        <f t="shared" si="8"/>
        <v>7814304</v>
      </c>
      <c r="M42" s="8">
        <f t="shared" si="9"/>
        <v>1635552</v>
      </c>
      <c r="N42" s="245">
        <f t="shared" si="10"/>
        <v>9449856</v>
      </c>
    </row>
    <row r="43" spans="1:14" s="9" customFormat="1" ht="21.75" customHeight="1" x14ac:dyDescent="0.2">
      <c r="A43" s="10">
        <f t="shared" si="4"/>
        <v>39</v>
      </c>
      <c r="B43" s="14" t="s">
        <v>1644</v>
      </c>
      <c r="C43" s="179" t="s">
        <v>1268</v>
      </c>
      <c r="D43" s="167">
        <v>1407111375</v>
      </c>
      <c r="E43" s="211" t="str">
        <f>VLOOKUP(D43,'[24]List chuẩn'!$C$2:$D$514,2,0)</f>
        <v>Phan Lệ Nghi</v>
      </c>
      <c r="F43" s="14" t="s">
        <v>1644</v>
      </c>
      <c r="G43" s="168">
        <v>39578</v>
      </c>
      <c r="H43" s="168">
        <f t="shared" si="7"/>
        <v>39578</v>
      </c>
      <c r="I43" s="169">
        <v>151.44</v>
      </c>
      <c r="J43" s="209">
        <f t="shared" si="3"/>
        <v>7814304</v>
      </c>
      <c r="K43" s="8">
        <v>0</v>
      </c>
      <c r="L43" s="8">
        <f t="shared" si="8"/>
        <v>7814304</v>
      </c>
      <c r="M43" s="8">
        <f t="shared" si="9"/>
        <v>1635552</v>
      </c>
      <c r="N43" s="245">
        <f t="shared" si="10"/>
        <v>9449856</v>
      </c>
    </row>
    <row r="44" spans="1:14" s="271" customFormat="1" ht="21.75" customHeight="1" x14ac:dyDescent="0.2">
      <c r="A44" s="263">
        <f t="shared" si="4"/>
        <v>40</v>
      </c>
      <c r="B44" s="264" t="s">
        <v>1645</v>
      </c>
      <c r="C44" s="265" t="s">
        <v>652</v>
      </c>
      <c r="D44" s="266">
        <v>1407110499</v>
      </c>
      <c r="E44" s="211" t="str">
        <f>VLOOKUP(D44,'[24]List chuẩn'!$C$2:$D$514,2,0)</f>
        <v>Nguyễn Thanh Hòa</v>
      </c>
      <c r="F44" s="264" t="s">
        <v>1645</v>
      </c>
      <c r="G44" s="267">
        <v>39468</v>
      </c>
      <c r="H44" s="267">
        <f t="shared" si="7"/>
        <v>39468</v>
      </c>
      <c r="I44" s="268">
        <v>205.14</v>
      </c>
      <c r="J44" s="209">
        <f t="shared" si="3"/>
        <v>10585224</v>
      </c>
      <c r="K44" s="8">
        <v>0</v>
      </c>
      <c r="L44" s="8">
        <f t="shared" si="8"/>
        <v>10585224</v>
      </c>
      <c r="M44" s="269">
        <f t="shared" si="9"/>
        <v>2215512</v>
      </c>
      <c r="N44" s="270">
        <f t="shared" si="10"/>
        <v>12800736</v>
      </c>
    </row>
    <row r="45" spans="1:14" s="9" customFormat="1" ht="21.75" customHeight="1" x14ac:dyDescent="0.2">
      <c r="A45" s="10">
        <f t="shared" si="4"/>
        <v>41</v>
      </c>
      <c r="B45" s="14" t="s">
        <v>1646</v>
      </c>
      <c r="C45" s="179" t="s">
        <v>1272</v>
      </c>
      <c r="D45" s="167">
        <v>1407111388</v>
      </c>
      <c r="E45" s="211" t="str">
        <f>VLOOKUP(D45,'[24]List chuẩn'!$C$2:$D$514,2,0)</f>
        <v>Công ty cổ phần giấy Hải Tiến</v>
      </c>
      <c r="F45" s="14" t="s">
        <v>1646</v>
      </c>
      <c r="G45" s="168">
        <v>39624</v>
      </c>
      <c r="H45" s="168">
        <f t="shared" si="7"/>
        <v>39624</v>
      </c>
      <c r="I45" s="169">
        <v>347.97</v>
      </c>
      <c r="J45" s="209">
        <f t="shared" si="3"/>
        <v>17955252</v>
      </c>
      <c r="K45" s="8">
        <v>0</v>
      </c>
      <c r="L45" s="8">
        <f t="shared" si="8"/>
        <v>17955252</v>
      </c>
      <c r="M45" s="8">
        <f t="shared" si="9"/>
        <v>3758076</v>
      </c>
      <c r="N45" s="245">
        <f t="shared" si="10"/>
        <v>21713328</v>
      </c>
    </row>
    <row r="46" spans="1:14" s="9" customFormat="1" ht="21.75" customHeight="1" x14ac:dyDescent="0.2">
      <c r="A46" s="10">
        <f t="shared" si="4"/>
        <v>42</v>
      </c>
      <c r="B46" s="14" t="s">
        <v>1647</v>
      </c>
      <c r="C46" s="170" t="s">
        <v>643</v>
      </c>
      <c r="D46" s="167">
        <v>1407110495</v>
      </c>
      <c r="E46" s="211" t="str">
        <f>VLOOKUP(D46,'[24]List chuẩn'!$C$2:$D$514,2,0)</f>
        <v>Vũ Thị Thu Loan</v>
      </c>
      <c r="F46" s="14" t="s">
        <v>1647</v>
      </c>
      <c r="G46" s="168">
        <v>39502</v>
      </c>
      <c r="H46" s="168">
        <f t="shared" si="7"/>
        <v>39502</v>
      </c>
      <c r="I46" s="169">
        <v>211.44</v>
      </c>
      <c r="J46" s="209">
        <f t="shared" si="3"/>
        <v>10910304</v>
      </c>
      <c r="K46" s="8">
        <v>0</v>
      </c>
      <c r="L46" s="8">
        <f t="shared" si="8"/>
        <v>10910304</v>
      </c>
      <c r="M46" s="8">
        <f t="shared" si="9"/>
        <v>2283552</v>
      </c>
      <c r="N46" s="245">
        <f t="shared" si="10"/>
        <v>13193856</v>
      </c>
    </row>
    <row r="47" spans="1:14" s="9" customFormat="1" ht="21.75" customHeight="1" x14ac:dyDescent="0.2">
      <c r="A47" s="10">
        <f t="shared" si="4"/>
        <v>43</v>
      </c>
      <c r="B47" s="14" t="s">
        <v>1648</v>
      </c>
      <c r="C47" s="179" t="s">
        <v>649</v>
      </c>
      <c r="D47" s="167">
        <v>1407110498</v>
      </c>
      <c r="E47" s="211" t="str">
        <f>VLOOKUP(D47,'[24]List chuẩn'!$C$2:$D$514,2,0)</f>
        <v>Đào Duy Anh</v>
      </c>
      <c r="F47" s="14" t="s">
        <v>1648</v>
      </c>
      <c r="G47" s="168">
        <v>39466</v>
      </c>
      <c r="H47" s="168">
        <f t="shared" si="7"/>
        <v>39466</v>
      </c>
      <c r="I47" s="169">
        <v>141.9</v>
      </c>
      <c r="J47" s="209">
        <f t="shared" si="3"/>
        <v>7322040</v>
      </c>
      <c r="K47" s="8">
        <v>0</v>
      </c>
      <c r="L47" s="8">
        <f t="shared" si="8"/>
        <v>7322040</v>
      </c>
      <c r="M47" s="8">
        <f t="shared" si="9"/>
        <v>1532520</v>
      </c>
      <c r="N47" s="245">
        <f t="shared" si="10"/>
        <v>8854560</v>
      </c>
    </row>
    <row r="48" spans="1:14" s="9" customFormat="1" ht="21.75" customHeight="1" x14ac:dyDescent="0.2">
      <c r="A48" s="10">
        <f t="shared" si="4"/>
        <v>44</v>
      </c>
      <c r="B48" s="14" t="s">
        <v>1649</v>
      </c>
      <c r="C48" s="170" t="s">
        <v>587</v>
      </c>
      <c r="D48" s="167">
        <v>1407110472</v>
      </c>
      <c r="E48" s="211" t="str">
        <f>VLOOKUP(D48,'[24]List chuẩn'!$C$2:$D$514,2,0)</f>
        <v>Lê Thị Minh Ngọc</v>
      </c>
      <c r="F48" s="14" t="s">
        <v>1649</v>
      </c>
      <c r="G48" s="168">
        <v>39162</v>
      </c>
      <c r="H48" s="168">
        <v>39264</v>
      </c>
      <c r="I48" s="169">
        <v>141.9</v>
      </c>
      <c r="J48" s="209">
        <f t="shared" si="3"/>
        <v>7322040</v>
      </c>
      <c r="K48" s="8">
        <v>0</v>
      </c>
      <c r="L48" s="8">
        <f t="shared" si="8"/>
        <v>7322040</v>
      </c>
      <c r="M48" s="8">
        <f t="shared" si="9"/>
        <v>1532520</v>
      </c>
      <c r="N48" s="245">
        <f t="shared" si="10"/>
        <v>8854560</v>
      </c>
    </row>
    <row r="49" spans="1:15" s="9" customFormat="1" ht="21.75" customHeight="1" x14ac:dyDescent="0.2">
      <c r="A49" s="10">
        <f t="shared" si="4"/>
        <v>45</v>
      </c>
      <c r="B49" s="14" t="s">
        <v>1650</v>
      </c>
      <c r="C49" s="179" t="s">
        <v>1507</v>
      </c>
      <c r="D49" s="167">
        <v>1407111396</v>
      </c>
      <c r="E49" s="211" t="str">
        <f>VLOOKUP(D49,'[24]List chuẩn'!$C$2:$D$514,2,0)</f>
        <v>Nguyễn Thị Minh Lân</v>
      </c>
      <c r="F49" s="14" t="s">
        <v>1650</v>
      </c>
      <c r="G49" s="168">
        <v>39360</v>
      </c>
      <c r="H49" s="168">
        <f t="shared" ref="H49:H59" si="11">+G49</f>
        <v>39360</v>
      </c>
      <c r="I49" s="169">
        <v>141.9</v>
      </c>
      <c r="J49" s="209">
        <f t="shared" si="3"/>
        <v>7322040</v>
      </c>
      <c r="K49" s="8">
        <v>0</v>
      </c>
      <c r="L49" s="8">
        <f t="shared" si="8"/>
        <v>7322040</v>
      </c>
      <c r="M49" s="8">
        <f t="shared" si="9"/>
        <v>1532520</v>
      </c>
      <c r="N49" s="245">
        <f t="shared" si="10"/>
        <v>8854560</v>
      </c>
    </row>
    <row r="50" spans="1:15" s="9" customFormat="1" ht="21.75" customHeight="1" x14ac:dyDescent="0.2">
      <c r="A50" s="10">
        <f t="shared" si="4"/>
        <v>46</v>
      </c>
      <c r="B50" s="14" t="s">
        <v>1651</v>
      </c>
      <c r="C50" s="170" t="s">
        <v>590</v>
      </c>
      <c r="D50" s="167">
        <v>1407110474</v>
      </c>
      <c r="E50" s="211" t="str">
        <f>VLOOKUP(D50,'[24]List chuẩn'!$C$2:$D$514,2,0)</f>
        <v>Vũ Thị Hương</v>
      </c>
      <c r="F50" s="14" t="s">
        <v>1651</v>
      </c>
      <c r="G50" s="168">
        <v>39444</v>
      </c>
      <c r="H50" s="168">
        <f t="shared" si="11"/>
        <v>39444</v>
      </c>
      <c r="I50" s="169">
        <v>181.7</v>
      </c>
      <c r="J50" s="209">
        <f t="shared" si="3"/>
        <v>9375720</v>
      </c>
      <c r="K50" s="8">
        <v>0</v>
      </c>
      <c r="L50" s="8">
        <f t="shared" si="8"/>
        <v>9375720</v>
      </c>
      <c r="M50" s="8">
        <f t="shared" si="9"/>
        <v>1962360</v>
      </c>
      <c r="N50" s="245">
        <f t="shared" si="10"/>
        <v>11338080</v>
      </c>
    </row>
    <row r="51" spans="1:15" s="9" customFormat="1" ht="21.75" customHeight="1" x14ac:dyDescent="0.2">
      <c r="A51" s="10">
        <f t="shared" si="4"/>
        <v>47</v>
      </c>
      <c r="B51" s="14" t="s">
        <v>1652</v>
      </c>
      <c r="C51" s="179" t="s">
        <v>1298</v>
      </c>
      <c r="D51" s="167">
        <v>1407111465</v>
      </c>
      <c r="E51" s="211" t="str">
        <f>VLOOKUP(D51,'[24]List chuẩn'!$C$2:$D$514,2,0)</f>
        <v>Ngô Quốc Khanh</v>
      </c>
      <c r="F51" s="14" t="s">
        <v>1652</v>
      </c>
      <c r="G51" s="168">
        <v>39655</v>
      </c>
      <c r="H51" s="168">
        <f t="shared" si="11"/>
        <v>39655</v>
      </c>
      <c r="I51" s="169">
        <f>181.7</f>
        <v>181.7</v>
      </c>
      <c r="J51" s="209">
        <f t="shared" si="3"/>
        <v>9375720</v>
      </c>
      <c r="K51" s="8">
        <v>0</v>
      </c>
      <c r="L51" s="8">
        <f t="shared" si="8"/>
        <v>9375720</v>
      </c>
      <c r="M51" s="8">
        <f t="shared" si="9"/>
        <v>1962360</v>
      </c>
      <c r="N51" s="245">
        <f t="shared" si="10"/>
        <v>11338080</v>
      </c>
    </row>
    <row r="52" spans="1:15" s="9" customFormat="1" ht="21.75" customHeight="1" x14ac:dyDescent="0.2">
      <c r="A52" s="10">
        <f t="shared" si="4"/>
        <v>48</v>
      </c>
      <c r="B52" s="14" t="s">
        <v>1653</v>
      </c>
      <c r="C52" s="170" t="s">
        <v>593</v>
      </c>
      <c r="D52" s="167">
        <v>1407110475</v>
      </c>
      <c r="E52" s="211" t="str">
        <f>VLOOKUP(D52,'[24]List chuẩn'!$C$2:$D$514,2,0)</f>
        <v>Vũ Kông Trứ</v>
      </c>
      <c r="F52" s="14" t="s">
        <v>1653</v>
      </c>
      <c r="G52" s="174">
        <v>39558</v>
      </c>
      <c r="H52" s="168">
        <f t="shared" si="11"/>
        <v>39558</v>
      </c>
      <c r="I52" s="169">
        <v>141.9</v>
      </c>
      <c r="J52" s="209">
        <f t="shared" si="3"/>
        <v>7322040</v>
      </c>
      <c r="K52" s="8">
        <v>0</v>
      </c>
      <c r="L52" s="8">
        <f t="shared" si="8"/>
        <v>7322040</v>
      </c>
      <c r="M52" s="8">
        <f t="shared" si="9"/>
        <v>1532520</v>
      </c>
      <c r="N52" s="245">
        <f t="shared" si="10"/>
        <v>8854560</v>
      </c>
    </row>
    <row r="53" spans="1:15" s="9" customFormat="1" ht="21.75" customHeight="1" x14ac:dyDescent="0.2">
      <c r="A53" s="10">
        <f t="shared" si="4"/>
        <v>49</v>
      </c>
      <c r="B53" s="14" t="s">
        <v>1654</v>
      </c>
      <c r="C53" s="179" t="s">
        <v>596</v>
      </c>
      <c r="D53" s="167">
        <v>1407110476</v>
      </c>
      <c r="E53" s="211" t="str">
        <f>VLOOKUP(D53,'[24]List chuẩn'!$C$2:$D$514,2,0)</f>
        <v>Ngô Thị Bình</v>
      </c>
      <c r="F53" s="14" t="s">
        <v>1654</v>
      </c>
      <c r="G53" s="174">
        <v>39533</v>
      </c>
      <c r="H53" s="168">
        <f t="shared" si="11"/>
        <v>39533</v>
      </c>
      <c r="I53" s="169">
        <v>141.9</v>
      </c>
      <c r="J53" s="209">
        <f t="shared" si="3"/>
        <v>7322040</v>
      </c>
      <c r="K53" s="8">
        <v>0</v>
      </c>
      <c r="L53" s="8">
        <f t="shared" si="8"/>
        <v>7322040</v>
      </c>
      <c r="M53" s="8">
        <f t="shared" si="9"/>
        <v>1532520</v>
      </c>
      <c r="N53" s="245">
        <f t="shared" si="10"/>
        <v>8854560</v>
      </c>
    </row>
    <row r="54" spans="1:15" s="9" customFormat="1" ht="21.75" customHeight="1" x14ac:dyDescent="0.2">
      <c r="A54" s="10">
        <f t="shared" si="4"/>
        <v>50</v>
      </c>
      <c r="B54" s="14" t="s">
        <v>1655</v>
      </c>
      <c r="C54" s="170" t="s">
        <v>599</v>
      </c>
      <c r="D54" s="167">
        <v>1407110477</v>
      </c>
      <c r="E54" s="211" t="str">
        <f>VLOOKUP(D54,'[24]List chuẩn'!$C$2:$D$514,2,0)</f>
        <v>Dương Thị Tuyết</v>
      </c>
      <c r="F54" s="14" t="s">
        <v>1655</v>
      </c>
      <c r="G54" s="168">
        <v>39436</v>
      </c>
      <c r="H54" s="168">
        <f t="shared" si="11"/>
        <v>39436</v>
      </c>
      <c r="I54" s="169">
        <v>141.9</v>
      </c>
      <c r="J54" s="209">
        <f t="shared" si="3"/>
        <v>7322040</v>
      </c>
      <c r="K54" s="8">
        <v>0</v>
      </c>
      <c r="L54" s="8">
        <f t="shared" si="8"/>
        <v>7322040</v>
      </c>
      <c r="M54" s="8">
        <f t="shared" si="9"/>
        <v>1532520</v>
      </c>
      <c r="N54" s="245">
        <f t="shared" si="10"/>
        <v>8854560</v>
      </c>
    </row>
    <row r="55" spans="1:15" s="9" customFormat="1" ht="21.75" customHeight="1" x14ac:dyDescent="0.2">
      <c r="A55" s="10">
        <f t="shared" si="4"/>
        <v>51</v>
      </c>
      <c r="B55" s="14" t="s">
        <v>1656</v>
      </c>
      <c r="C55" s="179" t="s">
        <v>527</v>
      </c>
      <c r="D55" s="167">
        <v>1407110034</v>
      </c>
      <c r="E55" s="211" t="str">
        <f>VLOOKUP(D55,'[24]List chuẩn'!$C$2:$D$514,2,0)</f>
        <v>Nông Thị Liên</v>
      </c>
      <c r="F55" s="14" t="s">
        <v>1656</v>
      </c>
      <c r="G55" s="168">
        <v>39458</v>
      </c>
      <c r="H55" s="168">
        <f t="shared" si="11"/>
        <v>39458</v>
      </c>
      <c r="I55" s="169">
        <v>211.44</v>
      </c>
      <c r="J55" s="209">
        <f t="shared" si="3"/>
        <v>10910304</v>
      </c>
      <c r="K55" s="8">
        <v>0</v>
      </c>
      <c r="L55" s="8">
        <f t="shared" si="8"/>
        <v>10910304</v>
      </c>
      <c r="M55" s="8">
        <f t="shared" si="9"/>
        <v>2283552</v>
      </c>
      <c r="N55" s="245">
        <f t="shared" si="10"/>
        <v>13193856</v>
      </c>
    </row>
    <row r="56" spans="1:15" s="9" customFormat="1" ht="21.75" customHeight="1" x14ac:dyDescent="0.2">
      <c r="A56" s="10">
        <f t="shared" si="4"/>
        <v>52</v>
      </c>
      <c r="B56" s="14" t="s">
        <v>1657</v>
      </c>
      <c r="C56" s="170" t="s">
        <v>1337</v>
      </c>
      <c r="D56" s="167">
        <v>1407111616</v>
      </c>
      <c r="E56" s="211" t="str">
        <f>VLOOKUP(D56,'[24]List chuẩn'!$C$2:$D$514,2,0)</f>
        <v>Pham Hoàng Tùng</v>
      </c>
      <c r="F56" s="14" t="s">
        <v>1657</v>
      </c>
      <c r="G56" s="174">
        <v>40248</v>
      </c>
      <c r="H56" s="168">
        <f t="shared" si="11"/>
        <v>40248</v>
      </c>
      <c r="I56" s="169">
        <v>304.18</v>
      </c>
      <c r="J56" s="209">
        <f t="shared" si="3"/>
        <v>15695688</v>
      </c>
      <c r="K56" s="8">
        <v>0</v>
      </c>
      <c r="L56" s="8">
        <f t="shared" si="8"/>
        <v>15695688</v>
      </c>
      <c r="M56" s="8">
        <f t="shared" si="9"/>
        <v>3285144</v>
      </c>
      <c r="N56" s="245">
        <f t="shared" si="10"/>
        <v>18980832</v>
      </c>
    </row>
    <row r="57" spans="1:15" s="9" customFormat="1" ht="21.75" customHeight="1" x14ac:dyDescent="0.2">
      <c r="A57" s="10">
        <f t="shared" si="4"/>
        <v>53</v>
      </c>
      <c r="B57" s="14" t="s">
        <v>1658</v>
      </c>
      <c r="C57" s="179" t="s">
        <v>646</v>
      </c>
      <c r="D57" s="167">
        <v>1407110497</v>
      </c>
      <c r="E57" s="211" t="str">
        <f>VLOOKUP(D57,'[24]List chuẩn'!$C$2:$D$514,2,0)</f>
        <v>Phạm Đình Thông</v>
      </c>
      <c r="F57" s="14" t="s">
        <v>1658</v>
      </c>
      <c r="G57" s="168">
        <v>39434</v>
      </c>
      <c r="H57" s="168">
        <f t="shared" si="11"/>
        <v>39434</v>
      </c>
      <c r="I57" s="169">
        <v>211.44</v>
      </c>
      <c r="J57" s="209">
        <f t="shared" si="3"/>
        <v>10910304</v>
      </c>
      <c r="K57" s="8">
        <v>0</v>
      </c>
      <c r="L57" s="8">
        <f t="shared" si="8"/>
        <v>10910304</v>
      </c>
      <c r="M57" s="8">
        <f t="shared" si="9"/>
        <v>2283552</v>
      </c>
      <c r="N57" s="245">
        <f t="shared" si="10"/>
        <v>13193856</v>
      </c>
    </row>
    <row r="58" spans="1:15" s="9" customFormat="1" ht="21.75" customHeight="1" x14ac:dyDescent="0.2">
      <c r="A58" s="76">
        <f t="shared" si="4"/>
        <v>54</v>
      </c>
      <c r="B58" s="171" t="s">
        <v>1659</v>
      </c>
      <c r="C58" s="260" t="s">
        <v>602</v>
      </c>
      <c r="D58" s="229">
        <v>1407110479</v>
      </c>
      <c r="E58" s="211" t="str">
        <f>VLOOKUP(D58,'[24]List chuẩn'!$C$2:$D$514,2,0)</f>
        <v>Cao Thị Minh</v>
      </c>
      <c r="F58" s="171" t="s">
        <v>1659</v>
      </c>
      <c r="G58" s="172">
        <v>39443</v>
      </c>
      <c r="H58" s="172">
        <f t="shared" si="11"/>
        <v>39443</v>
      </c>
      <c r="I58" s="173">
        <v>141.9</v>
      </c>
      <c r="J58" s="209">
        <f t="shared" si="3"/>
        <v>7322040</v>
      </c>
      <c r="K58" s="8">
        <v>0</v>
      </c>
      <c r="L58" s="8">
        <f t="shared" si="8"/>
        <v>7322040</v>
      </c>
      <c r="M58" s="8">
        <f t="shared" si="9"/>
        <v>1532520</v>
      </c>
      <c r="N58" s="245">
        <f t="shared" si="10"/>
        <v>8854560</v>
      </c>
    </row>
    <row r="59" spans="1:15" s="9" customFormat="1" ht="21.75" customHeight="1" x14ac:dyDescent="0.2">
      <c r="A59" s="230">
        <f>A54+1</f>
        <v>51</v>
      </c>
      <c r="B59" s="231" t="s">
        <v>1660</v>
      </c>
      <c r="C59" s="232" t="s">
        <v>605</v>
      </c>
      <c r="D59" s="167">
        <v>1407110480</v>
      </c>
      <c r="E59" s="211" t="str">
        <f>VLOOKUP(D59,'[24]List chuẩn'!$C$2:$D$514,2,0)</f>
        <v>Ngô Thị Thúy Nguyên</v>
      </c>
      <c r="F59" s="231" t="s">
        <v>1660</v>
      </c>
      <c r="G59" s="233">
        <v>39443</v>
      </c>
      <c r="H59" s="233">
        <f t="shared" si="11"/>
        <v>39443</v>
      </c>
      <c r="I59" s="234">
        <v>141.9</v>
      </c>
      <c r="J59" s="209">
        <f t="shared" si="3"/>
        <v>7322040</v>
      </c>
      <c r="K59" s="8">
        <v>0</v>
      </c>
      <c r="L59" s="8">
        <f t="shared" si="8"/>
        <v>7322040</v>
      </c>
      <c r="M59" s="8">
        <f t="shared" si="9"/>
        <v>1532520</v>
      </c>
      <c r="N59" s="245">
        <f t="shared" si="10"/>
        <v>8854560</v>
      </c>
    </row>
    <row r="60" spans="1:15" s="210" customFormat="1" ht="21.75" customHeight="1" x14ac:dyDescent="0.2">
      <c r="A60" s="273">
        <f>A55+1</f>
        <v>52</v>
      </c>
      <c r="B60" s="274"/>
      <c r="C60" s="275" t="s">
        <v>1879</v>
      </c>
      <c r="D60" s="261">
        <v>1407111750</v>
      </c>
      <c r="E60" s="211" t="str">
        <f>VLOOKUP(D60,'[24]List chuẩn'!$C$2:$D$514,2,0)</f>
        <v>Trần Thị Tho</v>
      </c>
      <c r="F60" s="275" t="s">
        <v>1879</v>
      </c>
      <c r="G60" s="276">
        <v>39443</v>
      </c>
      <c r="H60" s="276">
        <f>+G60</f>
        <v>39443</v>
      </c>
      <c r="I60" s="234">
        <v>65</v>
      </c>
      <c r="J60" s="209">
        <f>ROUND(I60*$J$1*3,0)</f>
        <v>3354000</v>
      </c>
      <c r="K60" s="8">
        <v>0</v>
      </c>
      <c r="L60" s="8">
        <f t="shared" si="8"/>
        <v>3354000</v>
      </c>
      <c r="M60" s="209">
        <f>ROUND(J60*$M$1*6,0)</f>
        <v>36223200000</v>
      </c>
      <c r="N60" s="262" t="e">
        <f>#REF!+M60</f>
        <v>#REF!</v>
      </c>
      <c r="O60" s="299"/>
    </row>
    <row r="61" spans="1:15" s="9" customFormat="1" ht="21.75" customHeight="1" x14ac:dyDescent="0.2">
      <c r="A61" s="230"/>
      <c r="B61" s="231"/>
      <c r="C61" s="232"/>
      <c r="D61" s="167"/>
      <c r="E61" s="258"/>
      <c r="F61" s="231"/>
      <c r="G61" s="233"/>
      <c r="H61" s="233"/>
      <c r="I61" s="234"/>
      <c r="J61" s="330"/>
      <c r="K61" s="8"/>
      <c r="L61" s="8"/>
      <c r="M61" s="80"/>
      <c r="N61" s="245"/>
    </row>
    <row r="62" spans="1:15" s="9" customFormat="1" ht="21.75" customHeight="1" x14ac:dyDescent="0.2">
      <c r="A62" s="230"/>
      <c r="B62" s="231"/>
      <c r="C62" s="232"/>
      <c r="D62" s="167"/>
      <c r="E62" s="258"/>
      <c r="F62" s="231"/>
      <c r="G62" s="233"/>
      <c r="H62" s="233"/>
      <c r="I62" s="234"/>
      <c r="J62" s="330"/>
      <c r="K62" s="8"/>
      <c r="L62" s="8"/>
      <c r="M62" s="80"/>
      <c r="N62" s="245"/>
    </row>
    <row r="63" spans="1:15" s="9" customFormat="1" ht="23.25" customHeight="1" x14ac:dyDescent="0.2">
      <c r="A63" s="180"/>
      <c r="B63" s="181"/>
      <c r="C63" s="184"/>
      <c r="D63" s="181"/>
      <c r="E63" s="180" t="s">
        <v>1661</v>
      </c>
      <c r="F63" s="181"/>
      <c r="G63" s="182"/>
      <c r="H63" s="182"/>
      <c r="I63" s="183">
        <f>SUM(I5:I60)</f>
        <v>9708.8399999999947</v>
      </c>
      <c r="J63" s="331">
        <f>SUM(J5:J60)</f>
        <v>500976144</v>
      </c>
      <c r="K63" s="185">
        <f>SUM(K5:K60)</f>
        <v>-10910304</v>
      </c>
      <c r="L63" s="185">
        <f>+ROUND(SUM(L5:L60),0)</f>
        <v>490065840</v>
      </c>
      <c r="M63" s="185">
        <f>+ROUND(SUM(M5:M60),0)</f>
        <v>36327353472</v>
      </c>
      <c r="N63" s="185" t="e">
        <f>+ROUND(SUM(N5:N60),0)</f>
        <v>#REF!</v>
      </c>
    </row>
    <row r="64" spans="1:15" s="9" customFormat="1" ht="21.75" customHeight="1" x14ac:dyDescent="0.2">
      <c r="C64" s="186"/>
      <c r="I64" s="257"/>
      <c r="J64" s="327">
        <f>+J63*4</f>
        <v>2003904576</v>
      </c>
      <c r="K64" s="87">
        <f>J63*3</f>
        <v>1502928432</v>
      </c>
      <c r="L64" s="19"/>
      <c r="N64" s="124"/>
    </row>
    <row r="65" spans="3:14" s="9" customFormat="1" ht="21.75" customHeight="1" x14ac:dyDescent="0.2">
      <c r="C65" s="186"/>
      <c r="J65" s="327"/>
      <c r="K65" s="19"/>
      <c r="L65" s="124"/>
      <c r="N65" s="124"/>
    </row>
    <row r="66" spans="3:14" s="9" customFormat="1" x14ac:dyDescent="0.2">
      <c r="C66" s="186"/>
      <c r="J66" s="327"/>
      <c r="N66" s="124"/>
    </row>
    <row r="67" spans="3:14" s="9" customFormat="1" x14ac:dyDescent="0.2">
      <c r="C67" s="186"/>
      <c r="J67" s="327"/>
      <c r="N67" s="124"/>
    </row>
    <row r="68" spans="3:14" s="9" customFormat="1" x14ac:dyDescent="0.2">
      <c r="C68" s="186"/>
      <c r="J68" s="327"/>
      <c r="N68" s="124"/>
    </row>
    <row r="70" spans="3:14" x14ac:dyDescent="0.2">
      <c r="L70" s="20"/>
    </row>
  </sheetData>
  <autoFilter ref="A4:S60"/>
  <mergeCells count="13">
    <mergeCell ref="M2:M4"/>
    <mergeCell ref="N2:N4"/>
    <mergeCell ref="H2:H4"/>
    <mergeCell ref="I2:I4"/>
    <mergeCell ref="J2:J4"/>
    <mergeCell ref="L2:L4"/>
    <mergeCell ref="K2:K4"/>
    <mergeCell ref="G2:G4"/>
    <mergeCell ref="A2:A4"/>
    <mergeCell ref="B2:B4"/>
    <mergeCell ref="D2:D4"/>
    <mergeCell ref="E2:E4"/>
    <mergeCell ref="F2:F4"/>
  </mergeCells>
  <dataValidations count="1">
    <dataValidation type="list" allowBlank="1" showInputMessage="1" showErrorMessage="1" sqref="WLL983048:WLL983102 WBP983048:WBP983102 VRT983048:VRT983102 VHX983048:VHX983102 UYB983048:UYB983102 UOF983048:UOF983102 UEJ983048:UEJ983102 TUN983048:TUN983102 TKR983048:TKR983102 TAV983048:TAV983102 SQZ983048:SQZ983102 SHD983048:SHD983102 RXH983048:RXH983102 RNL983048:RNL983102 RDP983048:RDP983102 QTT983048:QTT983102 QJX983048:QJX983102 QAB983048:QAB983102 PQF983048:PQF983102 PGJ983048:PGJ983102 OWN983048:OWN983102 OMR983048:OMR983102 OCV983048:OCV983102 NSZ983048:NSZ983102 NJD983048:NJD983102 MZH983048:MZH983102 MPL983048:MPL983102 MFP983048:MFP983102 LVT983048:LVT983102 LLX983048:LLX983102 LCB983048:LCB983102 KSF983048:KSF983102 KIJ983048:KIJ983102 JYN983048:JYN983102 JOR983048:JOR983102 JEV983048:JEV983102 IUZ983048:IUZ983102 ILD983048:ILD983102 IBH983048:IBH983102 HRL983048:HRL983102 HHP983048:HHP983102 GXT983048:GXT983102 GNX983048:GNX983102 GEB983048:GEB983102 FUF983048:FUF983102 FKJ983048:FKJ983102 FAN983048:FAN983102 EQR983048:EQR983102 EGV983048:EGV983102 DWZ983048:DWZ983102 DND983048:DND983102 DDH983048:DDH983102 CTL983048:CTL983102 CJP983048:CJP983102 BZT983048:BZT983102 BPX983048:BPX983102 BGB983048:BGB983102 AWF983048:AWF983102 AMJ983048:AMJ983102 ACN983048:ACN983102 SR983048:SR983102 IV983048:IV983102 WVH983048:WVH983102 WVH917512:WVH917566 WLL917512:WLL917566 WBP917512:WBP917566 VRT917512:VRT917566 VHX917512:VHX917566 UYB917512:UYB917566 UOF917512:UOF917566 UEJ917512:UEJ917566 TUN917512:TUN917566 TKR917512:TKR917566 TAV917512:TAV917566 SQZ917512:SQZ917566 SHD917512:SHD917566 RXH917512:RXH917566 RNL917512:RNL917566 RDP917512:RDP917566 QTT917512:QTT917566 QJX917512:QJX917566 QAB917512:QAB917566 PQF917512:PQF917566 PGJ917512:PGJ917566 OWN917512:OWN917566 OMR917512:OMR917566 OCV917512:OCV917566 NSZ917512:NSZ917566 NJD917512:NJD917566 MZH917512:MZH917566 MPL917512:MPL917566 MFP917512:MFP917566 LVT917512:LVT917566 LLX917512:LLX917566 LCB917512:LCB917566 KSF917512:KSF917566 KIJ917512:KIJ917566 JYN917512:JYN917566 JOR917512:JOR917566 JEV917512:JEV917566 IUZ917512:IUZ917566 ILD917512:ILD917566 IBH917512:IBH917566 HRL917512:HRL917566 HHP917512:HHP917566 GXT917512:GXT917566 GNX917512:GNX917566 GEB917512:GEB917566 FUF917512:FUF917566 FKJ917512:FKJ917566 FAN917512:FAN917566 EQR917512:EQR917566 EGV917512:EGV917566 DWZ917512:DWZ917566 DND917512:DND917566 DDH917512:DDH917566 CTL917512:CTL917566 CJP917512:CJP917566 BZT917512:BZT917566 BPX917512:BPX917566 BGB917512:BGB917566 AWF917512:AWF917566 AMJ917512:AMJ917566 ACN917512:ACN917566 SR917512:SR917566 IV917512:IV917566 WVH851976:WVH852030 WLL851976:WLL852030 WBP851976:WBP852030 VRT851976:VRT852030 VHX851976:VHX852030 UYB851976:UYB852030 UOF851976:UOF852030 UEJ851976:UEJ852030 TUN851976:TUN852030 TKR851976:TKR852030 TAV851976:TAV852030 SQZ851976:SQZ852030 SHD851976:SHD852030 RXH851976:RXH852030 RNL851976:RNL852030 RDP851976:RDP852030 QTT851976:QTT852030 QJX851976:QJX852030 QAB851976:QAB852030 PQF851976:PQF852030 PGJ851976:PGJ852030 OWN851976:OWN852030 OMR851976:OMR852030 OCV851976:OCV852030 NSZ851976:NSZ852030 NJD851976:NJD852030 MZH851976:MZH852030 MPL851976:MPL852030 MFP851976:MFP852030 LVT851976:LVT852030 LLX851976:LLX852030 LCB851976:LCB852030 KSF851976:KSF852030 KIJ851976:KIJ852030 JYN851976:JYN852030 JOR851976:JOR852030 JEV851976:JEV852030 IUZ851976:IUZ852030 ILD851976:ILD852030 IBH851976:IBH852030 HRL851976:HRL852030 HHP851976:HHP852030 GXT851976:GXT852030 GNX851976:GNX852030 GEB851976:GEB852030 FUF851976:FUF852030 FKJ851976:FKJ852030 FAN851976:FAN852030 EQR851976:EQR852030 EGV851976:EGV852030 DWZ851976:DWZ852030 DND851976:DND852030 DDH851976:DDH852030 CTL851976:CTL852030 CJP851976:CJP852030 BZT851976:BZT852030 BPX851976:BPX852030 BGB851976:BGB852030 AWF851976:AWF852030 AMJ851976:AMJ852030 ACN851976:ACN852030 SR851976:SR852030 IV851976:IV852030 WVH786440:WVH786494 WLL786440:WLL786494 WBP786440:WBP786494 VRT786440:VRT786494 VHX786440:VHX786494 UYB786440:UYB786494 UOF786440:UOF786494 UEJ786440:UEJ786494 TUN786440:TUN786494 TKR786440:TKR786494 TAV786440:TAV786494 SQZ786440:SQZ786494 SHD786440:SHD786494 RXH786440:RXH786494 RNL786440:RNL786494 RDP786440:RDP786494 QTT786440:QTT786494 QJX786440:QJX786494 QAB786440:QAB786494 PQF786440:PQF786494 PGJ786440:PGJ786494 OWN786440:OWN786494 OMR786440:OMR786494 OCV786440:OCV786494 NSZ786440:NSZ786494 NJD786440:NJD786494 MZH786440:MZH786494 MPL786440:MPL786494 MFP786440:MFP786494 LVT786440:LVT786494 LLX786440:LLX786494 LCB786440:LCB786494 KSF786440:KSF786494 KIJ786440:KIJ786494 JYN786440:JYN786494 JOR786440:JOR786494 JEV786440:JEV786494 IUZ786440:IUZ786494 ILD786440:ILD786494 IBH786440:IBH786494 HRL786440:HRL786494 HHP786440:HHP786494 GXT786440:GXT786494 GNX786440:GNX786494 GEB786440:GEB786494 FUF786440:FUF786494 FKJ786440:FKJ786494 FAN786440:FAN786494 EQR786440:EQR786494 EGV786440:EGV786494 DWZ786440:DWZ786494 DND786440:DND786494 DDH786440:DDH786494 CTL786440:CTL786494 CJP786440:CJP786494 BZT786440:BZT786494 BPX786440:BPX786494 BGB786440:BGB786494 AWF786440:AWF786494 AMJ786440:AMJ786494 ACN786440:ACN786494 SR786440:SR786494 IV786440:IV786494 WVH720904:WVH720958 WLL720904:WLL720958 WBP720904:WBP720958 VRT720904:VRT720958 VHX720904:VHX720958 UYB720904:UYB720958 UOF720904:UOF720958 UEJ720904:UEJ720958 TUN720904:TUN720958 TKR720904:TKR720958 TAV720904:TAV720958 SQZ720904:SQZ720958 SHD720904:SHD720958 RXH720904:RXH720958 RNL720904:RNL720958 RDP720904:RDP720958 QTT720904:QTT720958 QJX720904:QJX720958 QAB720904:QAB720958 PQF720904:PQF720958 PGJ720904:PGJ720958 OWN720904:OWN720958 OMR720904:OMR720958 OCV720904:OCV720958 NSZ720904:NSZ720958 NJD720904:NJD720958 MZH720904:MZH720958 MPL720904:MPL720958 MFP720904:MFP720958 LVT720904:LVT720958 LLX720904:LLX720958 LCB720904:LCB720958 KSF720904:KSF720958 KIJ720904:KIJ720958 JYN720904:JYN720958 JOR720904:JOR720958 JEV720904:JEV720958 IUZ720904:IUZ720958 ILD720904:ILD720958 IBH720904:IBH720958 HRL720904:HRL720958 HHP720904:HHP720958 GXT720904:GXT720958 GNX720904:GNX720958 GEB720904:GEB720958 FUF720904:FUF720958 FKJ720904:FKJ720958 FAN720904:FAN720958 EQR720904:EQR720958 EGV720904:EGV720958 DWZ720904:DWZ720958 DND720904:DND720958 DDH720904:DDH720958 CTL720904:CTL720958 CJP720904:CJP720958 BZT720904:BZT720958 BPX720904:BPX720958 BGB720904:BGB720958 AWF720904:AWF720958 AMJ720904:AMJ720958 ACN720904:ACN720958 SR720904:SR720958 IV720904:IV720958 WVH655368:WVH655422 WLL655368:WLL655422 WBP655368:WBP655422 VRT655368:VRT655422 VHX655368:VHX655422 UYB655368:UYB655422 UOF655368:UOF655422 UEJ655368:UEJ655422 TUN655368:TUN655422 TKR655368:TKR655422 TAV655368:TAV655422 SQZ655368:SQZ655422 SHD655368:SHD655422 RXH655368:RXH655422 RNL655368:RNL655422 RDP655368:RDP655422 QTT655368:QTT655422 QJX655368:QJX655422 QAB655368:QAB655422 PQF655368:PQF655422 PGJ655368:PGJ655422 OWN655368:OWN655422 OMR655368:OMR655422 OCV655368:OCV655422 NSZ655368:NSZ655422 NJD655368:NJD655422 MZH655368:MZH655422 MPL655368:MPL655422 MFP655368:MFP655422 LVT655368:LVT655422 LLX655368:LLX655422 LCB655368:LCB655422 KSF655368:KSF655422 KIJ655368:KIJ655422 JYN655368:JYN655422 JOR655368:JOR655422 JEV655368:JEV655422 IUZ655368:IUZ655422 ILD655368:ILD655422 IBH655368:IBH655422 HRL655368:HRL655422 HHP655368:HHP655422 GXT655368:GXT655422 GNX655368:GNX655422 GEB655368:GEB655422 FUF655368:FUF655422 FKJ655368:FKJ655422 FAN655368:FAN655422 EQR655368:EQR655422 EGV655368:EGV655422 DWZ655368:DWZ655422 DND655368:DND655422 DDH655368:DDH655422 CTL655368:CTL655422 CJP655368:CJP655422 BZT655368:BZT655422 BPX655368:BPX655422 BGB655368:BGB655422 AWF655368:AWF655422 AMJ655368:AMJ655422 ACN655368:ACN655422 SR655368:SR655422 IV655368:IV655422 WVH589832:WVH589886 WLL589832:WLL589886 WBP589832:WBP589886 VRT589832:VRT589886 VHX589832:VHX589886 UYB589832:UYB589886 UOF589832:UOF589886 UEJ589832:UEJ589886 TUN589832:TUN589886 TKR589832:TKR589886 TAV589832:TAV589886 SQZ589832:SQZ589886 SHD589832:SHD589886 RXH589832:RXH589886 RNL589832:RNL589886 RDP589832:RDP589886 QTT589832:QTT589886 QJX589832:QJX589886 QAB589832:QAB589886 PQF589832:PQF589886 PGJ589832:PGJ589886 OWN589832:OWN589886 OMR589832:OMR589886 OCV589832:OCV589886 NSZ589832:NSZ589886 NJD589832:NJD589886 MZH589832:MZH589886 MPL589832:MPL589886 MFP589832:MFP589886 LVT589832:LVT589886 LLX589832:LLX589886 LCB589832:LCB589886 KSF589832:KSF589886 KIJ589832:KIJ589886 JYN589832:JYN589886 JOR589832:JOR589886 JEV589832:JEV589886 IUZ589832:IUZ589886 ILD589832:ILD589886 IBH589832:IBH589886 HRL589832:HRL589886 HHP589832:HHP589886 GXT589832:GXT589886 GNX589832:GNX589886 GEB589832:GEB589886 FUF589832:FUF589886 FKJ589832:FKJ589886 FAN589832:FAN589886 EQR589832:EQR589886 EGV589832:EGV589886 DWZ589832:DWZ589886 DND589832:DND589886 DDH589832:DDH589886 CTL589832:CTL589886 CJP589832:CJP589886 BZT589832:BZT589886 BPX589832:BPX589886 BGB589832:BGB589886 AWF589832:AWF589886 AMJ589832:AMJ589886 ACN589832:ACN589886 SR589832:SR589886 IV589832:IV589886 WVH524296:WVH524350 WLL524296:WLL524350 WBP524296:WBP524350 VRT524296:VRT524350 VHX524296:VHX524350 UYB524296:UYB524350 UOF524296:UOF524350 UEJ524296:UEJ524350 TUN524296:TUN524350 TKR524296:TKR524350 TAV524296:TAV524350 SQZ524296:SQZ524350 SHD524296:SHD524350 RXH524296:RXH524350 RNL524296:RNL524350 RDP524296:RDP524350 QTT524296:QTT524350 QJX524296:QJX524350 QAB524296:QAB524350 PQF524296:PQF524350 PGJ524296:PGJ524350 OWN524296:OWN524350 OMR524296:OMR524350 OCV524296:OCV524350 NSZ524296:NSZ524350 NJD524296:NJD524350 MZH524296:MZH524350 MPL524296:MPL524350 MFP524296:MFP524350 LVT524296:LVT524350 LLX524296:LLX524350 LCB524296:LCB524350 KSF524296:KSF524350 KIJ524296:KIJ524350 JYN524296:JYN524350 JOR524296:JOR524350 JEV524296:JEV524350 IUZ524296:IUZ524350 ILD524296:ILD524350 IBH524296:IBH524350 HRL524296:HRL524350 HHP524296:HHP524350 GXT524296:GXT524350 GNX524296:GNX524350 GEB524296:GEB524350 FUF524296:FUF524350 FKJ524296:FKJ524350 FAN524296:FAN524350 EQR524296:EQR524350 EGV524296:EGV524350 DWZ524296:DWZ524350 DND524296:DND524350 DDH524296:DDH524350 CTL524296:CTL524350 CJP524296:CJP524350 BZT524296:BZT524350 BPX524296:BPX524350 BGB524296:BGB524350 AWF524296:AWF524350 AMJ524296:AMJ524350 ACN524296:ACN524350 SR524296:SR524350 IV524296:IV524350 WVH458760:WVH458814 WLL458760:WLL458814 WBP458760:WBP458814 VRT458760:VRT458814 VHX458760:VHX458814 UYB458760:UYB458814 UOF458760:UOF458814 UEJ458760:UEJ458814 TUN458760:TUN458814 TKR458760:TKR458814 TAV458760:TAV458814 SQZ458760:SQZ458814 SHD458760:SHD458814 RXH458760:RXH458814 RNL458760:RNL458814 RDP458760:RDP458814 QTT458760:QTT458814 QJX458760:QJX458814 QAB458760:QAB458814 PQF458760:PQF458814 PGJ458760:PGJ458814 OWN458760:OWN458814 OMR458760:OMR458814 OCV458760:OCV458814 NSZ458760:NSZ458814 NJD458760:NJD458814 MZH458760:MZH458814 MPL458760:MPL458814 MFP458760:MFP458814 LVT458760:LVT458814 LLX458760:LLX458814 LCB458760:LCB458814 KSF458760:KSF458814 KIJ458760:KIJ458814 JYN458760:JYN458814 JOR458760:JOR458814 JEV458760:JEV458814 IUZ458760:IUZ458814 ILD458760:ILD458814 IBH458760:IBH458814 HRL458760:HRL458814 HHP458760:HHP458814 GXT458760:GXT458814 GNX458760:GNX458814 GEB458760:GEB458814 FUF458760:FUF458814 FKJ458760:FKJ458814 FAN458760:FAN458814 EQR458760:EQR458814 EGV458760:EGV458814 DWZ458760:DWZ458814 DND458760:DND458814 DDH458760:DDH458814 CTL458760:CTL458814 CJP458760:CJP458814 BZT458760:BZT458814 BPX458760:BPX458814 BGB458760:BGB458814 AWF458760:AWF458814 AMJ458760:AMJ458814 ACN458760:ACN458814 SR458760:SR458814 IV458760:IV458814 WVH393224:WVH393278 WLL393224:WLL393278 WBP393224:WBP393278 VRT393224:VRT393278 VHX393224:VHX393278 UYB393224:UYB393278 UOF393224:UOF393278 UEJ393224:UEJ393278 TUN393224:TUN393278 TKR393224:TKR393278 TAV393224:TAV393278 SQZ393224:SQZ393278 SHD393224:SHD393278 RXH393224:RXH393278 RNL393224:RNL393278 RDP393224:RDP393278 QTT393224:QTT393278 QJX393224:QJX393278 QAB393224:QAB393278 PQF393224:PQF393278 PGJ393224:PGJ393278 OWN393224:OWN393278 OMR393224:OMR393278 OCV393224:OCV393278 NSZ393224:NSZ393278 NJD393224:NJD393278 MZH393224:MZH393278 MPL393224:MPL393278 MFP393224:MFP393278 LVT393224:LVT393278 LLX393224:LLX393278 LCB393224:LCB393278 KSF393224:KSF393278 KIJ393224:KIJ393278 JYN393224:JYN393278 JOR393224:JOR393278 JEV393224:JEV393278 IUZ393224:IUZ393278 ILD393224:ILD393278 IBH393224:IBH393278 HRL393224:HRL393278 HHP393224:HHP393278 GXT393224:GXT393278 GNX393224:GNX393278 GEB393224:GEB393278 FUF393224:FUF393278 FKJ393224:FKJ393278 FAN393224:FAN393278 EQR393224:EQR393278 EGV393224:EGV393278 DWZ393224:DWZ393278 DND393224:DND393278 DDH393224:DDH393278 CTL393224:CTL393278 CJP393224:CJP393278 BZT393224:BZT393278 BPX393224:BPX393278 BGB393224:BGB393278 AWF393224:AWF393278 AMJ393224:AMJ393278 ACN393224:ACN393278 SR393224:SR393278 IV393224:IV393278 WVH327688:WVH327742 WLL327688:WLL327742 WBP327688:WBP327742 VRT327688:VRT327742 VHX327688:VHX327742 UYB327688:UYB327742 UOF327688:UOF327742 UEJ327688:UEJ327742 TUN327688:TUN327742 TKR327688:TKR327742 TAV327688:TAV327742 SQZ327688:SQZ327742 SHD327688:SHD327742 RXH327688:RXH327742 RNL327688:RNL327742 RDP327688:RDP327742 QTT327688:QTT327742 QJX327688:QJX327742 QAB327688:QAB327742 PQF327688:PQF327742 PGJ327688:PGJ327742 OWN327688:OWN327742 OMR327688:OMR327742 OCV327688:OCV327742 NSZ327688:NSZ327742 NJD327688:NJD327742 MZH327688:MZH327742 MPL327688:MPL327742 MFP327688:MFP327742 LVT327688:LVT327742 LLX327688:LLX327742 LCB327688:LCB327742 KSF327688:KSF327742 KIJ327688:KIJ327742 JYN327688:JYN327742 JOR327688:JOR327742 JEV327688:JEV327742 IUZ327688:IUZ327742 ILD327688:ILD327742 IBH327688:IBH327742 HRL327688:HRL327742 HHP327688:HHP327742 GXT327688:GXT327742 GNX327688:GNX327742 GEB327688:GEB327742 FUF327688:FUF327742 FKJ327688:FKJ327742 FAN327688:FAN327742 EQR327688:EQR327742 EGV327688:EGV327742 DWZ327688:DWZ327742 DND327688:DND327742 DDH327688:DDH327742 CTL327688:CTL327742 CJP327688:CJP327742 BZT327688:BZT327742 BPX327688:BPX327742 BGB327688:BGB327742 AWF327688:AWF327742 AMJ327688:AMJ327742 ACN327688:ACN327742 SR327688:SR327742 IV327688:IV327742 WVH262152:WVH262206 WLL262152:WLL262206 WBP262152:WBP262206 VRT262152:VRT262206 VHX262152:VHX262206 UYB262152:UYB262206 UOF262152:UOF262206 UEJ262152:UEJ262206 TUN262152:TUN262206 TKR262152:TKR262206 TAV262152:TAV262206 SQZ262152:SQZ262206 SHD262152:SHD262206 RXH262152:RXH262206 RNL262152:RNL262206 RDP262152:RDP262206 QTT262152:QTT262206 QJX262152:QJX262206 QAB262152:QAB262206 PQF262152:PQF262206 PGJ262152:PGJ262206 OWN262152:OWN262206 OMR262152:OMR262206 OCV262152:OCV262206 NSZ262152:NSZ262206 NJD262152:NJD262206 MZH262152:MZH262206 MPL262152:MPL262206 MFP262152:MFP262206 LVT262152:LVT262206 LLX262152:LLX262206 LCB262152:LCB262206 KSF262152:KSF262206 KIJ262152:KIJ262206 JYN262152:JYN262206 JOR262152:JOR262206 JEV262152:JEV262206 IUZ262152:IUZ262206 ILD262152:ILD262206 IBH262152:IBH262206 HRL262152:HRL262206 HHP262152:HHP262206 GXT262152:GXT262206 GNX262152:GNX262206 GEB262152:GEB262206 FUF262152:FUF262206 FKJ262152:FKJ262206 FAN262152:FAN262206 EQR262152:EQR262206 EGV262152:EGV262206 DWZ262152:DWZ262206 DND262152:DND262206 DDH262152:DDH262206 CTL262152:CTL262206 CJP262152:CJP262206 BZT262152:BZT262206 BPX262152:BPX262206 BGB262152:BGB262206 AWF262152:AWF262206 AMJ262152:AMJ262206 ACN262152:ACN262206 SR262152:SR262206 IV262152:IV262206 WVH196616:WVH196670 WLL196616:WLL196670 WBP196616:WBP196670 VRT196616:VRT196670 VHX196616:VHX196670 UYB196616:UYB196670 UOF196616:UOF196670 UEJ196616:UEJ196670 TUN196616:TUN196670 TKR196616:TKR196670 TAV196616:TAV196670 SQZ196616:SQZ196670 SHD196616:SHD196670 RXH196616:RXH196670 RNL196616:RNL196670 RDP196616:RDP196670 QTT196616:QTT196670 QJX196616:QJX196670 QAB196616:QAB196670 PQF196616:PQF196670 PGJ196616:PGJ196670 OWN196616:OWN196670 OMR196616:OMR196670 OCV196616:OCV196670 NSZ196616:NSZ196670 NJD196616:NJD196670 MZH196616:MZH196670 MPL196616:MPL196670 MFP196616:MFP196670 LVT196616:LVT196670 LLX196616:LLX196670 LCB196616:LCB196670 KSF196616:KSF196670 KIJ196616:KIJ196670 JYN196616:JYN196670 JOR196616:JOR196670 JEV196616:JEV196670 IUZ196616:IUZ196670 ILD196616:ILD196670 IBH196616:IBH196670 HRL196616:HRL196670 HHP196616:HHP196670 GXT196616:GXT196670 GNX196616:GNX196670 GEB196616:GEB196670 FUF196616:FUF196670 FKJ196616:FKJ196670 FAN196616:FAN196670 EQR196616:EQR196670 EGV196616:EGV196670 DWZ196616:DWZ196670 DND196616:DND196670 DDH196616:DDH196670 CTL196616:CTL196670 CJP196616:CJP196670 BZT196616:BZT196670 BPX196616:BPX196670 BGB196616:BGB196670 AWF196616:AWF196670 AMJ196616:AMJ196670 ACN196616:ACN196670 SR196616:SR196670 IV196616:IV196670 WVH131080:WVH131134 WLL131080:WLL131134 WBP131080:WBP131134 VRT131080:VRT131134 VHX131080:VHX131134 UYB131080:UYB131134 UOF131080:UOF131134 UEJ131080:UEJ131134 TUN131080:TUN131134 TKR131080:TKR131134 TAV131080:TAV131134 SQZ131080:SQZ131134 SHD131080:SHD131134 RXH131080:RXH131134 RNL131080:RNL131134 RDP131080:RDP131134 QTT131080:QTT131134 QJX131080:QJX131134 QAB131080:QAB131134 PQF131080:PQF131134 PGJ131080:PGJ131134 OWN131080:OWN131134 OMR131080:OMR131134 OCV131080:OCV131134 NSZ131080:NSZ131134 NJD131080:NJD131134 MZH131080:MZH131134 MPL131080:MPL131134 MFP131080:MFP131134 LVT131080:LVT131134 LLX131080:LLX131134 LCB131080:LCB131134 KSF131080:KSF131134 KIJ131080:KIJ131134 JYN131080:JYN131134 JOR131080:JOR131134 JEV131080:JEV131134 IUZ131080:IUZ131134 ILD131080:ILD131134 IBH131080:IBH131134 HRL131080:HRL131134 HHP131080:HHP131134 GXT131080:GXT131134 GNX131080:GNX131134 GEB131080:GEB131134 FUF131080:FUF131134 FKJ131080:FKJ131134 FAN131080:FAN131134 EQR131080:EQR131134 EGV131080:EGV131134 DWZ131080:DWZ131134 DND131080:DND131134 DDH131080:DDH131134 CTL131080:CTL131134 CJP131080:CJP131134 BZT131080:BZT131134 BPX131080:BPX131134 BGB131080:BGB131134 AWF131080:AWF131134 AMJ131080:AMJ131134 ACN131080:ACN131134 SR131080:SR131134 IV131080:IV131134 WVH65544:WVH65598 WLL65544:WLL65598 WBP65544:WBP65598 VRT65544:VRT65598 VHX65544:VHX65598 UYB65544:UYB65598 UOF65544:UOF65598 UEJ65544:UEJ65598 TUN65544:TUN65598 TKR65544:TKR65598 TAV65544:TAV65598 SQZ65544:SQZ65598 SHD65544:SHD65598 RXH65544:RXH65598 RNL65544:RNL65598 RDP65544:RDP65598 QTT65544:QTT65598 QJX65544:QJX65598 QAB65544:QAB65598 PQF65544:PQF65598 PGJ65544:PGJ65598 OWN65544:OWN65598 OMR65544:OMR65598 OCV65544:OCV65598 NSZ65544:NSZ65598 NJD65544:NJD65598 MZH65544:MZH65598 MPL65544:MPL65598 MFP65544:MFP65598 LVT65544:LVT65598 LLX65544:LLX65598 LCB65544:LCB65598 KSF65544:KSF65598 KIJ65544:KIJ65598 JYN65544:JYN65598 JOR65544:JOR65598 JEV65544:JEV65598 IUZ65544:IUZ65598 ILD65544:ILD65598 IBH65544:IBH65598 HRL65544:HRL65598 HHP65544:HHP65598 GXT65544:GXT65598 GNX65544:GNX65598 GEB65544:GEB65598 FUF65544:FUF65598 FKJ65544:FKJ65598 FAN65544:FAN65598 EQR65544:EQR65598 EGV65544:EGV65598 DWZ65544:DWZ65598 DND65544:DND65598 DDH65544:DDH65598 CTL65544:CTL65598 CJP65544:CJP65598 BZT65544:BZT65598 BPX65544:BPX65598 BGB65544:BGB65598 AWF65544:AWF65598 AMJ65544:AMJ65598 ACN65544:ACN65598 SR65544:SR65598 IV65544:IV65598 WVK983048:WVK983102 WLO983048:WLO983102 WBS983048:WBS983102 VRW983048:VRW983102 VIA983048:VIA983102 UYE983048:UYE983102 UOI983048:UOI983102 UEM983048:UEM983102 TUQ983048:TUQ983102 TKU983048:TKU983102 TAY983048:TAY983102 SRC983048:SRC983102 SHG983048:SHG983102 RXK983048:RXK983102 RNO983048:RNO983102 RDS983048:RDS983102 QTW983048:QTW983102 QKA983048:QKA983102 QAE983048:QAE983102 PQI983048:PQI983102 PGM983048:PGM983102 OWQ983048:OWQ983102 OMU983048:OMU983102 OCY983048:OCY983102 NTC983048:NTC983102 NJG983048:NJG983102 MZK983048:MZK983102 MPO983048:MPO983102 MFS983048:MFS983102 LVW983048:LVW983102 LMA983048:LMA983102 LCE983048:LCE983102 KSI983048:KSI983102 KIM983048:KIM983102 JYQ983048:JYQ983102 JOU983048:JOU983102 JEY983048:JEY983102 IVC983048:IVC983102 ILG983048:ILG983102 IBK983048:IBK983102 HRO983048:HRO983102 HHS983048:HHS983102 GXW983048:GXW983102 GOA983048:GOA983102 GEE983048:GEE983102 FUI983048:FUI983102 FKM983048:FKM983102 FAQ983048:FAQ983102 EQU983048:EQU983102 EGY983048:EGY983102 DXC983048:DXC983102 DNG983048:DNG983102 DDK983048:DDK983102 CTO983048:CTO983102 CJS983048:CJS983102 BZW983048:BZW983102 BQA983048:BQA983102 BGE983048:BGE983102 AWI983048:AWI983102 AMM983048:AMM983102 ACQ983048:ACQ983102 SU983048:SU983102 IY983048:IY983102 WVK917512:WVK917566 WLO917512:WLO917566 WBS917512:WBS917566 VRW917512:VRW917566 VIA917512:VIA917566 UYE917512:UYE917566 UOI917512:UOI917566 UEM917512:UEM917566 TUQ917512:TUQ917566 TKU917512:TKU917566 TAY917512:TAY917566 SRC917512:SRC917566 SHG917512:SHG917566 RXK917512:RXK917566 RNO917512:RNO917566 RDS917512:RDS917566 QTW917512:QTW917566 QKA917512:QKA917566 QAE917512:QAE917566 PQI917512:PQI917566 PGM917512:PGM917566 OWQ917512:OWQ917566 OMU917512:OMU917566 OCY917512:OCY917566 NTC917512:NTC917566 NJG917512:NJG917566 MZK917512:MZK917566 MPO917512:MPO917566 MFS917512:MFS917566 LVW917512:LVW917566 LMA917512:LMA917566 LCE917512:LCE917566 KSI917512:KSI917566 KIM917512:KIM917566 JYQ917512:JYQ917566 JOU917512:JOU917566 JEY917512:JEY917566 IVC917512:IVC917566 ILG917512:ILG917566 IBK917512:IBK917566 HRO917512:HRO917566 HHS917512:HHS917566 GXW917512:GXW917566 GOA917512:GOA917566 GEE917512:GEE917566 FUI917512:FUI917566 FKM917512:FKM917566 FAQ917512:FAQ917566 EQU917512:EQU917566 EGY917512:EGY917566 DXC917512:DXC917566 DNG917512:DNG917566 DDK917512:DDK917566 CTO917512:CTO917566 CJS917512:CJS917566 BZW917512:BZW917566 BQA917512:BQA917566 BGE917512:BGE917566 AWI917512:AWI917566 AMM917512:AMM917566 ACQ917512:ACQ917566 SU917512:SU917566 IY917512:IY917566 WVK851976:WVK852030 WLO851976:WLO852030 WBS851976:WBS852030 VRW851976:VRW852030 VIA851976:VIA852030 UYE851976:UYE852030 UOI851976:UOI852030 UEM851976:UEM852030 TUQ851976:TUQ852030 TKU851976:TKU852030 TAY851976:TAY852030 SRC851976:SRC852030 SHG851976:SHG852030 RXK851976:RXK852030 RNO851976:RNO852030 RDS851976:RDS852030 QTW851976:QTW852030 QKA851976:QKA852030 QAE851976:QAE852030 PQI851976:PQI852030 PGM851976:PGM852030 OWQ851976:OWQ852030 OMU851976:OMU852030 OCY851976:OCY852030 NTC851976:NTC852030 NJG851976:NJG852030 MZK851976:MZK852030 MPO851976:MPO852030 MFS851976:MFS852030 LVW851976:LVW852030 LMA851976:LMA852030 LCE851976:LCE852030 KSI851976:KSI852030 KIM851976:KIM852030 JYQ851976:JYQ852030 JOU851976:JOU852030 JEY851976:JEY852030 IVC851976:IVC852030 ILG851976:ILG852030 IBK851976:IBK852030 HRO851976:HRO852030 HHS851976:HHS852030 GXW851976:GXW852030 GOA851976:GOA852030 GEE851976:GEE852030 FUI851976:FUI852030 FKM851976:FKM852030 FAQ851976:FAQ852030 EQU851976:EQU852030 EGY851976:EGY852030 DXC851976:DXC852030 DNG851976:DNG852030 DDK851976:DDK852030 CTO851976:CTO852030 CJS851976:CJS852030 BZW851976:BZW852030 BQA851976:BQA852030 BGE851976:BGE852030 AWI851976:AWI852030 AMM851976:AMM852030 ACQ851976:ACQ852030 SU851976:SU852030 IY851976:IY852030 WVK786440:WVK786494 WLO786440:WLO786494 WBS786440:WBS786494 VRW786440:VRW786494 VIA786440:VIA786494 UYE786440:UYE786494 UOI786440:UOI786494 UEM786440:UEM786494 TUQ786440:TUQ786494 TKU786440:TKU786494 TAY786440:TAY786494 SRC786440:SRC786494 SHG786440:SHG786494 RXK786440:RXK786494 RNO786440:RNO786494 RDS786440:RDS786494 QTW786440:QTW786494 QKA786440:QKA786494 QAE786440:QAE786494 PQI786440:PQI786494 PGM786440:PGM786494 OWQ786440:OWQ786494 OMU786440:OMU786494 OCY786440:OCY786494 NTC786440:NTC786494 NJG786440:NJG786494 MZK786440:MZK786494 MPO786440:MPO786494 MFS786440:MFS786494 LVW786440:LVW786494 LMA786440:LMA786494 LCE786440:LCE786494 KSI786440:KSI786494 KIM786440:KIM786494 JYQ786440:JYQ786494 JOU786440:JOU786494 JEY786440:JEY786494 IVC786440:IVC786494 ILG786440:ILG786494 IBK786440:IBK786494 HRO786440:HRO786494 HHS786440:HHS786494 GXW786440:GXW786494 GOA786440:GOA786494 GEE786440:GEE786494 FUI786440:FUI786494 FKM786440:FKM786494 FAQ786440:FAQ786494 EQU786440:EQU786494 EGY786440:EGY786494 DXC786440:DXC786494 DNG786440:DNG786494 DDK786440:DDK786494 CTO786440:CTO786494 CJS786440:CJS786494 BZW786440:BZW786494 BQA786440:BQA786494 BGE786440:BGE786494 AWI786440:AWI786494 AMM786440:AMM786494 ACQ786440:ACQ786494 SU786440:SU786494 IY786440:IY786494 WVK720904:WVK720958 WLO720904:WLO720958 WBS720904:WBS720958 VRW720904:VRW720958 VIA720904:VIA720958 UYE720904:UYE720958 UOI720904:UOI720958 UEM720904:UEM720958 TUQ720904:TUQ720958 TKU720904:TKU720958 TAY720904:TAY720958 SRC720904:SRC720958 SHG720904:SHG720958 RXK720904:RXK720958 RNO720904:RNO720958 RDS720904:RDS720958 QTW720904:QTW720958 QKA720904:QKA720958 QAE720904:QAE720958 PQI720904:PQI720958 PGM720904:PGM720958 OWQ720904:OWQ720958 OMU720904:OMU720958 OCY720904:OCY720958 NTC720904:NTC720958 NJG720904:NJG720958 MZK720904:MZK720958 MPO720904:MPO720958 MFS720904:MFS720958 LVW720904:LVW720958 LMA720904:LMA720958 LCE720904:LCE720958 KSI720904:KSI720958 KIM720904:KIM720958 JYQ720904:JYQ720958 JOU720904:JOU720958 JEY720904:JEY720958 IVC720904:IVC720958 ILG720904:ILG720958 IBK720904:IBK720958 HRO720904:HRO720958 HHS720904:HHS720958 GXW720904:GXW720958 GOA720904:GOA720958 GEE720904:GEE720958 FUI720904:FUI720958 FKM720904:FKM720958 FAQ720904:FAQ720958 EQU720904:EQU720958 EGY720904:EGY720958 DXC720904:DXC720958 DNG720904:DNG720958 DDK720904:DDK720958 CTO720904:CTO720958 CJS720904:CJS720958 BZW720904:BZW720958 BQA720904:BQA720958 BGE720904:BGE720958 AWI720904:AWI720958 AMM720904:AMM720958 ACQ720904:ACQ720958 SU720904:SU720958 IY720904:IY720958 WVK655368:WVK655422 WLO655368:WLO655422 WBS655368:WBS655422 VRW655368:VRW655422 VIA655368:VIA655422 UYE655368:UYE655422 UOI655368:UOI655422 UEM655368:UEM655422 TUQ655368:TUQ655422 TKU655368:TKU655422 TAY655368:TAY655422 SRC655368:SRC655422 SHG655368:SHG655422 RXK655368:RXK655422 RNO655368:RNO655422 RDS655368:RDS655422 QTW655368:QTW655422 QKA655368:QKA655422 QAE655368:QAE655422 PQI655368:PQI655422 PGM655368:PGM655422 OWQ655368:OWQ655422 OMU655368:OMU655422 OCY655368:OCY655422 NTC655368:NTC655422 NJG655368:NJG655422 MZK655368:MZK655422 MPO655368:MPO655422 MFS655368:MFS655422 LVW655368:LVW655422 LMA655368:LMA655422 LCE655368:LCE655422 KSI655368:KSI655422 KIM655368:KIM655422 JYQ655368:JYQ655422 JOU655368:JOU655422 JEY655368:JEY655422 IVC655368:IVC655422 ILG655368:ILG655422 IBK655368:IBK655422 HRO655368:HRO655422 HHS655368:HHS655422 GXW655368:GXW655422 GOA655368:GOA655422 GEE655368:GEE655422 FUI655368:FUI655422 FKM655368:FKM655422 FAQ655368:FAQ655422 EQU655368:EQU655422 EGY655368:EGY655422 DXC655368:DXC655422 DNG655368:DNG655422 DDK655368:DDK655422 CTO655368:CTO655422 CJS655368:CJS655422 BZW655368:BZW655422 BQA655368:BQA655422 BGE655368:BGE655422 AWI655368:AWI655422 AMM655368:AMM655422 ACQ655368:ACQ655422 SU655368:SU655422 IY655368:IY655422 WVK589832:WVK589886 WLO589832:WLO589886 WBS589832:WBS589886 VRW589832:VRW589886 VIA589832:VIA589886 UYE589832:UYE589886 UOI589832:UOI589886 UEM589832:UEM589886 TUQ589832:TUQ589886 TKU589832:TKU589886 TAY589832:TAY589886 SRC589832:SRC589886 SHG589832:SHG589886 RXK589832:RXK589886 RNO589832:RNO589886 RDS589832:RDS589886 QTW589832:QTW589886 QKA589832:QKA589886 QAE589832:QAE589886 PQI589832:PQI589886 PGM589832:PGM589886 OWQ589832:OWQ589886 OMU589832:OMU589886 OCY589832:OCY589886 NTC589832:NTC589886 NJG589832:NJG589886 MZK589832:MZK589886 MPO589832:MPO589886 MFS589832:MFS589886 LVW589832:LVW589886 LMA589832:LMA589886 LCE589832:LCE589886 KSI589832:KSI589886 KIM589832:KIM589886 JYQ589832:JYQ589886 JOU589832:JOU589886 JEY589832:JEY589886 IVC589832:IVC589886 ILG589832:ILG589886 IBK589832:IBK589886 HRO589832:HRO589886 HHS589832:HHS589886 GXW589832:GXW589886 GOA589832:GOA589886 GEE589832:GEE589886 FUI589832:FUI589886 FKM589832:FKM589886 FAQ589832:FAQ589886 EQU589832:EQU589886 EGY589832:EGY589886 DXC589832:DXC589886 DNG589832:DNG589886 DDK589832:DDK589886 CTO589832:CTO589886 CJS589832:CJS589886 BZW589832:BZW589886 BQA589832:BQA589886 BGE589832:BGE589886 AWI589832:AWI589886 AMM589832:AMM589886 ACQ589832:ACQ589886 SU589832:SU589886 IY589832:IY589886 WVK524296:WVK524350 WLO524296:WLO524350 WBS524296:WBS524350 VRW524296:VRW524350 VIA524296:VIA524350 UYE524296:UYE524350 UOI524296:UOI524350 UEM524296:UEM524350 TUQ524296:TUQ524350 TKU524296:TKU524350 TAY524296:TAY524350 SRC524296:SRC524350 SHG524296:SHG524350 RXK524296:RXK524350 RNO524296:RNO524350 RDS524296:RDS524350 QTW524296:QTW524350 QKA524296:QKA524350 QAE524296:QAE524350 PQI524296:PQI524350 PGM524296:PGM524350 OWQ524296:OWQ524350 OMU524296:OMU524350 OCY524296:OCY524350 NTC524296:NTC524350 NJG524296:NJG524350 MZK524296:MZK524350 MPO524296:MPO524350 MFS524296:MFS524350 LVW524296:LVW524350 LMA524296:LMA524350 LCE524296:LCE524350 KSI524296:KSI524350 KIM524296:KIM524350 JYQ524296:JYQ524350 JOU524296:JOU524350 JEY524296:JEY524350 IVC524296:IVC524350 ILG524296:ILG524350 IBK524296:IBK524350 HRO524296:HRO524350 HHS524296:HHS524350 GXW524296:GXW524350 GOA524296:GOA524350 GEE524296:GEE524350 FUI524296:FUI524350 FKM524296:FKM524350 FAQ524296:FAQ524350 EQU524296:EQU524350 EGY524296:EGY524350 DXC524296:DXC524350 DNG524296:DNG524350 DDK524296:DDK524350 CTO524296:CTO524350 CJS524296:CJS524350 BZW524296:BZW524350 BQA524296:BQA524350 BGE524296:BGE524350 AWI524296:AWI524350 AMM524296:AMM524350 ACQ524296:ACQ524350 SU524296:SU524350 IY524296:IY524350 WVK458760:WVK458814 WLO458760:WLO458814 WBS458760:WBS458814 VRW458760:VRW458814 VIA458760:VIA458814 UYE458760:UYE458814 UOI458760:UOI458814 UEM458760:UEM458814 TUQ458760:TUQ458814 TKU458760:TKU458814 TAY458760:TAY458814 SRC458760:SRC458814 SHG458760:SHG458814 RXK458760:RXK458814 RNO458760:RNO458814 RDS458760:RDS458814 QTW458760:QTW458814 QKA458760:QKA458814 QAE458760:QAE458814 PQI458760:PQI458814 PGM458760:PGM458814 OWQ458760:OWQ458814 OMU458760:OMU458814 OCY458760:OCY458814 NTC458760:NTC458814 NJG458760:NJG458814 MZK458760:MZK458814 MPO458760:MPO458814 MFS458760:MFS458814 LVW458760:LVW458814 LMA458760:LMA458814 LCE458760:LCE458814 KSI458760:KSI458814 KIM458760:KIM458814 JYQ458760:JYQ458814 JOU458760:JOU458814 JEY458760:JEY458814 IVC458760:IVC458814 ILG458760:ILG458814 IBK458760:IBK458814 HRO458760:HRO458814 HHS458760:HHS458814 GXW458760:GXW458814 GOA458760:GOA458814 GEE458760:GEE458814 FUI458760:FUI458814 FKM458760:FKM458814 FAQ458760:FAQ458814 EQU458760:EQU458814 EGY458760:EGY458814 DXC458760:DXC458814 DNG458760:DNG458814 DDK458760:DDK458814 CTO458760:CTO458814 CJS458760:CJS458814 BZW458760:BZW458814 BQA458760:BQA458814 BGE458760:BGE458814 AWI458760:AWI458814 AMM458760:AMM458814 ACQ458760:ACQ458814 SU458760:SU458814 IY458760:IY458814 WVK393224:WVK393278 WLO393224:WLO393278 WBS393224:WBS393278 VRW393224:VRW393278 VIA393224:VIA393278 UYE393224:UYE393278 UOI393224:UOI393278 UEM393224:UEM393278 TUQ393224:TUQ393278 TKU393224:TKU393278 TAY393224:TAY393278 SRC393224:SRC393278 SHG393224:SHG393278 RXK393224:RXK393278 RNO393224:RNO393278 RDS393224:RDS393278 QTW393224:QTW393278 QKA393224:QKA393278 QAE393224:QAE393278 PQI393224:PQI393278 PGM393224:PGM393278 OWQ393224:OWQ393278 OMU393224:OMU393278 OCY393224:OCY393278 NTC393224:NTC393278 NJG393224:NJG393278 MZK393224:MZK393278 MPO393224:MPO393278 MFS393224:MFS393278 LVW393224:LVW393278 LMA393224:LMA393278 LCE393224:LCE393278 KSI393224:KSI393278 KIM393224:KIM393278 JYQ393224:JYQ393278 JOU393224:JOU393278 JEY393224:JEY393278 IVC393224:IVC393278 ILG393224:ILG393278 IBK393224:IBK393278 HRO393224:HRO393278 HHS393224:HHS393278 GXW393224:GXW393278 GOA393224:GOA393278 GEE393224:GEE393278 FUI393224:FUI393278 FKM393224:FKM393278 FAQ393224:FAQ393278 EQU393224:EQU393278 EGY393224:EGY393278 DXC393224:DXC393278 DNG393224:DNG393278 DDK393224:DDK393278 CTO393224:CTO393278 CJS393224:CJS393278 BZW393224:BZW393278 BQA393224:BQA393278 BGE393224:BGE393278 AWI393224:AWI393278 AMM393224:AMM393278 ACQ393224:ACQ393278 SU393224:SU393278 IY393224:IY393278 WVK327688:WVK327742 WLO327688:WLO327742 WBS327688:WBS327742 VRW327688:VRW327742 VIA327688:VIA327742 UYE327688:UYE327742 UOI327688:UOI327742 UEM327688:UEM327742 TUQ327688:TUQ327742 TKU327688:TKU327742 TAY327688:TAY327742 SRC327688:SRC327742 SHG327688:SHG327742 RXK327688:RXK327742 RNO327688:RNO327742 RDS327688:RDS327742 QTW327688:QTW327742 QKA327688:QKA327742 QAE327688:QAE327742 PQI327688:PQI327742 PGM327688:PGM327742 OWQ327688:OWQ327742 OMU327688:OMU327742 OCY327688:OCY327742 NTC327688:NTC327742 NJG327688:NJG327742 MZK327688:MZK327742 MPO327688:MPO327742 MFS327688:MFS327742 LVW327688:LVW327742 LMA327688:LMA327742 LCE327688:LCE327742 KSI327688:KSI327742 KIM327688:KIM327742 JYQ327688:JYQ327742 JOU327688:JOU327742 JEY327688:JEY327742 IVC327688:IVC327742 ILG327688:ILG327742 IBK327688:IBK327742 HRO327688:HRO327742 HHS327688:HHS327742 GXW327688:GXW327742 GOA327688:GOA327742 GEE327688:GEE327742 FUI327688:FUI327742 FKM327688:FKM327742 FAQ327688:FAQ327742 EQU327688:EQU327742 EGY327688:EGY327742 DXC327688:DXC327742 DNG327688:DNG327742 DDK327688:DDK327742 CTO327688:CTO327742 CJS327688:CJS327742 BZW327688:BZW327742 BQA327688:BQA327742 BGE327688:BGE327742 AWI327688:AWI327742 AMM327688:AMM327742 ACQ327688:ACQ327742 SU327688:SU327742 IY327688:IY327742 WVK262152:WVK262206 WLO262152:WLO262206 WBS262152:WBS262206 VRW262152:VRW262206 VIA262152:VIA262206 UYE262152:UYE262206 UOI262152:UOI262206 UEM262152:UEM262206 TUQ262152:TUQ262206 TKU262152:TKU262206 TAY262152:TAY262206 SRC262152:SRC262206 SHG262152:SHG262206 RXK262152:RXK262206 RNO262152:RNO262206 RDS262152:RDS262206 QTW262152:QTW262206 QKA262152:QKA262206 QAE262152:QAE262206 PQI262152:PQI262206 PGM262152:PGM262206 OWQ262152:OWQ262206 OMU262152:OMU262206 OCY262152:OCY262206 NTC262152:NTC262206 NJG262152:NJG262206 MZK262152:MZK262206 MPO262152:MPO262206 MFS262152:MFS262206 LVW262152:LVW262206 LMA262152:LMA262206 LCE262152:LCE262206 KSI262152:KSI262206 KIM262152:KIM262206 JYQ262152:JYQ262206 JOU262152:JOU262206 JEY262152:JEY262206 IVC262152:IVC262206 ILG262152:ILG262206 IBK262152:IBK262206 HRO262152:HRO262206 HHS262152:HHS262206 GXW262152:GXW262206 GOA262152:GOA262206 GEE262152:GEE262206 FUI262152:FUI262206 FKM262152:FKM262206 FAQ262152:FAQ262206 EQU262152:EQU262206 EGY262152:EGY262206 DXC262152:DXC262206 DNG262152:DNG262206 DDK262152:DDK262206 CTO262152:CTO262206 CJS262152:CJS262206 BZW262152:BZW262206 BQA262152:BQA262206 BGE262152:BGE262206 AWI262152:AWI262206 AMM262152:AMM262206 ACQ262152:ACQ262206 SU262152:SU262206 IY262152:IY262206 WVK196616:WVK196670 WLO196616:WLO196670 WBS196616:WBS196670 VRW196616:VRW196670 VIA196616:VIA196670 UYE196616:UYE196670 UOI196616:UOI196670 UEM196616:UEM196670 TUQ196616:TUQ196670 TKU196616:TKU196670 TAY196616:TAY196670 SRC196616:SRC196670 SHG196616:SHG196670 RXK196616:RXK196670 RNO196616:RNO196670 RDS196616:RDS196670 QTW196616:QTW196670 QKA196616:QKA196670 QAE196616:QAE196670 PQI196616:PQI196670 PGM196616:PGM196670 OWQ196616:OWQ196670 OMU196616:OMU196670 OCY196616:OCY196670 NTC196616:NTC196670 NJG196616:NJG196670 MZK196616:MZK196670 MPO196616:MPO196670 MFS196616:MFS196670 LVW196616:LVW196670 LMA196616:LMA196670 LCE196616:LCE196670 KSI196616:KSI196670 KIM196616:KIM196670 JYQ196616:JYQ196670 JOU196616:JOU196670 JEY196616:JEY196670 IVC196616:IVC196670 ILG196616:ILG196670 IBK196616:IBK196670 HRO196616:HRO196670 HHS196616:HHS196670 GXW196616:GXW196670 GOA196616:GOA196670 GEE196616:GEE196670 FUI196616:FUI196670 FKM196616:FKM196670 FAQ196616:FAQ196670 EQU196616:EQU196670 EGY196616:EGY196670 DXC196616:DXC196670 DNG196616:DNG196670 DDK196616:DDK196670 CTO196616:CTO196670 CJS196616:CJS196670 BZW196616:BZW196670 BQA196616:BQA196670 BGE196616:BGE196670 AWI196616:AWI196670 AMM196616:AMM196670 ACQ196616:ACQ196670 SU196616:SU196670 IY196616:IY196670 WVK131080:WVK131134 WLO131080:WLO131134 WBS131080:WBS131134 VRW131080:VRW131134 VIA131080:VIA131134 UYE131080:UYE131134 UOI131080:UOI131134 UEM131080:UEM131134 TUQ131080:TUQ131134 TKU131080:TKU131134 TAY131080:TAY131134 SRC131080:SRC131134 SHG131080:SHG131134 RXK131080:RXK131134 RNO131080:RNO131134 RDS131080:RDS131134 QTW131080:QTW131134 QKA131080:QKA131134 QAE131080:QAE131134 PQI131080:PQI131134 PGM131080:PGM131134 OWQ131080:OWQ131134 OMU131080:OMU131134 OCY131080:OCY131134 NTC131080:NTC131134 NJG131080:NJG131134 MZK131080:MZK131134 MPO131080:MPO131134 MFS131080:MFS131134 LVW131080:LVW131134 LMA131080:LMA131134 LCE131080:LCE131134 KSI131080:KSI131134 KIM131080:KIM131134 JYQ131080:JYQ131134 JOU131080:JOU131134 JEY131080:JEY131134 IVC131080:IVC131134 ILG131080:ILG131134 IBK131080:IBK131134 HRO131080:HRO131134 HHS131080:HHS131134 GXW131080:GXW131134 GOA131080:GOA131134 GEE131080:GEE131134 FUI131080:FUI131134 FKM131080:FKM131134 FAQ131080:FAQ131134 EQU131080:EQU131134 EGY131080:EGY131134 DXC131080:DXC131134 DNG131080:DNG131134 DDK131080:DDK131134 CTO131080:CTO131134 CJS131080:CJS131134 BZW131080:BZW131134 BQA131080:BQA131134 BGE131080:BGE131134 AWI131080:AWI131134 AMM131080:AMM131134 ACQ131080:ACQ131134 SU131080:SU131134 IY131080:IY131134 WVK65544:WVK65598 WLO65544:WLO65598 WBS65544:WBS65598 VRW65544:VRW65598 VIA65544:VIA65598 UYE65544:UYE65598 UOI65544:UOI65598 UEM65544:UEM65598 TUQ65544:TUQ65598 TKU65544:TKU65598 TAY65544:TAY65598 SRC65544:SRC65598 SHG65544:SHG65598 RXK65544:RXK65598 RNO65544:RNO65598 RDS65544:RDS65598 QTW65544:QTW65598 QKA65544:QKA65598 QAE65544:QAE65598 PQI65544:PQI65598 PGM65544:PGM65598 OWQ65544:OWQ65598 OMU65544:OMU65598 OCY65544:OCY65598 NTC65544:NTC65598 NJG65544:NJG65598 MZK65544:MZK65598 MPO65544:MPO65598 MFS65544:MFS65598 LVW65544:LVW65598 LMA65544:LMA65598 LCE65544:LCE65598 KSI65544:KSI65598 KIM65544:KIM65598 JYQ65544:JYQ65598 JOU65544:JOU65598 JEY65544:JEY65598 IVC65544:IVC65598 ILG65544:ILG65598 IBK65544:IBK65598 HRO65544:HRO65598 HHS65544:HHS65598 GXW65544:GXW65598 GOA65544:GOA65598 GEE65544:GEE65598 FUI65544:FUI65598 FKM65544:FKM65598 FAQ65544:FAQ65598 EQU65544:EQU65598 EGY65544:EGY65598 DXC65544:DXC65598 DNG65544:DNG65598 DDK65544:DDK65598 CTO65544:CTO65598 CJS65544:CJS65598 BZW65544:BZW65598 BQA65544:BQA65598 BGE65544:BGE65598 AWI65544:AWI65598 AMM65544:AMM65598 ACQ65544:ACQ65598 SU65544:SU65598 IY65544:IY65598 F65544:F65598 B983048:B983102 B917512:B917566 B851976:B852030 B786440:B786494 B720904:B720958 B655368:B655422 B589832:B589886 B524296:B524350 B458760:B458814 B393224:B393278 B327688:B327742 B262152:B262206 B196616:B196670 B131080:B131134 B65544:B65598 F983048:F983102 F917512:F917566 F851976:F852030 F786440:F786494 F720904:F720958 F655368:F655422 F589832:F589886 F524296:F524350 F458760:F458814 F393224:F393278 F327688:F327742 F262152:F262206 F196616:F196670 F131080:F131134 WVH5:WVH62 B5:B62 IY5:IY62 SU5:SU62 ACQ5:ACQ62 AMM5:AMM62 AWI5:AWI62 BGE5:BGE62 BQA5:BQA62 BZW5:BZW62 CJS5:CJS62 CTO5:CTO62 DDK5:DDK62 DNG5:DNG62 DXC5:DXC62 EGY5:EGY62 EQU5:EQU62 FAQ5:FAQ62 FKM5:FKM62 FUI5:FUI62 GEE5:GEE62 GOA5:GOA62 GXW5:GXW62 HHS5:HHS62 HRO5:HRO62 IBK5:IBK62 ILG5:ILG62 IVC5:IVC62 JEY5:JEY62 JOU5:JOU62 JYQ5:JYQ62 KIM5:KIM62 KSI5:KSI62 LCE5:LCE62 LMA5:LMA62 LVW5:LVW62 MFS5:MFS62 MPO5:MPO62 MZK5:MZK62 NJG5:NJG62 NTC5:NTC62 OCY5:OCY62 OMU5:OMU62 OWQ5:OWQ62 PGM5:PGM62 PQI5:PQI62 QAE5:QAE62 QKA5:QKA62 QTW5:QTW62 RDS5:RDS62 RNO5:RNO62 RXK5:RXK62 SHG5:SHG62 SRC5:SRC62 TAY5:TAY62 TKU5:TKU62 TUQ5:TUQ62 UEM5:UEM62 UOI5:UOI62 UYE5:UYE62 VIA5:VIA62 VRW5:VRW62 WBS5:WBS62 WLO5:WLO62 WVK5:WVK62 IV5:IV62 SR5:SR62 ACN5:ACN62 AMJ5:AMJ62 AWF5:AWF62 BGB5:BGB62 BPX5:BPX62 BZT5:BZT62 CJP5:CJP62 CTL5:CTL62 DDH5:DDH62 DND5:DND62 DWZ5:DWZ62 EGV5:EGV62 EQR5:EQR62 FAN5:FAN62 FKJ5:FKJ62 FUF5:FUF62 GEB5:GEB62 GNX5:GNX62 GXT5:GXT62 HHP5:HHP62 HRL5:HRL62 IBH5:IBH62 ILD5:ILD62 IUZ5:IUZ62 JEV5:JEV62 JOR5:JOR62 JYN5:JYN62 KIJ5:KIJ62 KSF5:KSF62 LCB5:LCB62 LLX5:LLX62 LVT5:LVT62 MFP5:MFP62 MPL5:MPL62 MZH5:MZH62 NJD5:NJD62 NSZ5:NSZ62 OCV5:OCV62 OMR5:OMR62 OWN5:OWN62 PGJ5:PGJ62 PQF5:PQF62 QAB5:QAB62 QJX5:QJX62 QTT5:QTT62 RDP5:RDP62 RNL5:RNL62 RXH5:RXH62 SHD5:SHD62 SQZ5:SQZ62 TAV5:TAV62 TKR5:TKR62 TUN5:TUN62 UEJ5:UEJ62 UOF5:UOF62 UYB5:UYB62 VHX5:VHX62 VRT5:VRT62 WBP5:WBP62 WLL5:WLL62 F5:F59 F61:F62">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56"/>
  <sheetViews>
    <sheetView workbookViewId="0">
      <selection activeCell="M44" sqref="M44"/>
    </sheetView>
  </sheetViews>
  <sheetFormatPr defaultRowHeight="12.75" x14ac:dyDescent="0.2"/>
  <cols>
    <col min="1" max="1" width="8.85546875" style="21" customWidth="1"/>
    <col min="2" max="2" width="21.28515625" style="21" customWidth="1"/>
    <col min="3" max="3" width="8.85546875" style="21" customWidth="1"/>
    <col min="4" max="4" width="7.42578125" style="21" customWidth="1"/>
    <col min="5" max="5" width="5.7109375" style="21" customWidth="1"/>
    <col min="6" max="6" width="11.7109375" style="21" customWidth="1"/>
    <col min="7" max="7" width="10.28515625" style="21" customWidth="1"/>
    <col min="8" max="8" width="1.28515625" style="21" customWidth="1"/>
    <col min="9" max="9" width="11.42578125" style="21" customWidth="1"/>
    <col min="10" max="10" width="1.28515625" style="21" customWidth="1"/>
    <col min="11" max="11" width="8.140625" style="21" customWidth="1"/>
    <col min="12" max="12" width="8.28515625" style="21" customWidth="1"/>
    <col min="13" max="13" width="15.28515625" style="21" customWidth="1"/>
    <col min="14" max="16384" width="9.140625" style="21"/>
  </cols>
  <sheetData>
    <row r="1" spans="1:15" ht="18" customHeight="1" x14ac:dyDescent="0.2">
      <c r="G1" s="129"/>
      <c r="H1" s="129"/>
      <c r="I1" s="129"/>
      <c r="J1" s="129"/>
      <c r="K1" s="129"/>
      <c r="L1" s="129"/>
      <c r="N1" t="s">
        <v>1681</v>
      </c>
    </row>
    <row r="2" spans="1:15" ht="12" customHeight="1" x14ac:dyDescent="0.2">
      <c r="E2" s="426" t="s">
        <v>1576</v>
      </c>
      <c r="F2" s="426"/>
      <c r="G2" s="426"/>
      <c r="H2" s="426"/>
      <c r="I2" s="426"/>
      <c r="J2" s="426"/>
      <c r="K2" s="426"/>
      <c r="L2" s="426"/>
      <c r="M2" s="426"/>
      <c r="N2" t="s">
        <v>1682</v>
      </c>
    </row>
    <row r="3" spans="1:15" ht="11.25" customHeight="1" x14ac:dyDescent="0.2">
      <c r="D3" s="131"/>
      <c r="E3" s="426"/>
      <c r="F3" s="426"/>
      <c r="G3" s="426"/>
      <c r="H3" s="426"/>
      <c r="I3" s="426"/>
      <c r="J3" s="426"/>
      <c r="K3" s="426"/>
      <c r="L3" s="426"/>
      <c r="M3" s="426"/>
      <c r="N3" s="206"/>
    </row>
    <row r="4" spans="1:15" ht="9.75" customHeight="1" x14ac:dyDescent="0.2">
      <c r="A4" s="505"/>
      <c r="B4" s="505"/>
      <c r="C4" s="505"/>
      <c r="D4" s="131"/>
      <c r="E4" s="484" t="s">
        <v>1596</v>
      </c>
      <c r="F4" s="484"/>
      <c r="G4" s="484"/>
      <c r="H4" s="484"/>
      <c r="I4" s="484"/>
      <c r="J4" s="484"/>
      <c r="K4" s="484"/>
      <c r="L4" s="484"/>
      <c r="M4" s="484"/>
      <c r="N4" s="207"/>
      <c r="O4" s="131"/>
    </row>
    <row r="5" spans="1:15" ht="8.25" customHeight="1" thickBot="1" x14ac:dyDescent="0.25">
      <c r="A5" s="506"/>
      <c r="B5" s="506"/>
      <c r="C5" s="506"/>
      <c r="D5" s="132"/>
      <c r="F5" s="128"/>
      <c r="G5" s="132"/>
      <c r="H5" s="132"/>
      <c r="I5" s="128"/>
      <c r="J5" s="128"/>
      <c r="K5" s="133"/>
      <c r="L5" s="132"/>
      <c r="O5" s="131"/>
    </row>
    <row r="6" spans="1:15" ht="15" customHeight="1" thickTop="1" x14ac:dyDescent="0.2">
      <c r="A6" s="528" t="s">
        <v>1597</v>
      </c>
      <c r="B6" s="528"/>
      <c r="C6" s="528"/>
      <c r="D6" s="528"/>
      <c r="E6" s="528"/>
      <c r="F6" s="528"/>
      <c r="G6" s="528"/>
      <c r="H6" s="528"/>
      <c r="I6" s="528"/>
      <c r="J6" s="528"/>
      <c r="K6" s="528"/>
      <c r="L6" s="528"/>
      <c r="M6" s="528"/>
    </row>
    <row r="7" spans="1:15" ht="0.75" customHeight="1" thickBot="1" x14ac:dyDescent="0.25">
      <c r="A7" s="134"/>
      <c r="B7" s="134"/>
      <c r="C7" s="134"/>
      <c r="D7" s="134"/>
      <c r="E7" s="134"/>
      <c r="F7" s="134"/>
      <c r="G7" s="134"/>
      <c r="H7" s="134"/>
      <c r="I7" s="134"/>
      <c r="J7" s="134"/>
      <c r="K7" s="134"/>
      <c r="L7" s="134"/>
    </row>
    <row r="8" spans="1:15" ht="18" customHeight="1" x14ac:dyDescent="0.2">
      <c r="A8" s="148" t="s">
        <v>1577</v>
      </c>
      <c r="B8" s="149"/>
      <c r="C8" s="213" t="str">
        <f>'Debit manor A5'!C8</f>
        <v>SC 2203</v>
      </c>
      <c r="D8" s="529" t="e">
        <f>VLOOKUP(N1,'Bang tinh villa'!$C$5:$D$60,2,0)</f>
        <v>#N/A</v>
      </c>
      <c r="E8" s="529"/>
      <c r="F8" s="150"/>
      <c r="G8" s="530" t="s">
        <v>1680</v>
      </c>
      <c r="H8" s="530"/>
      <c r="I8" s="530"/>
      <c r="J8" s="530"/>
      <c r="K8" s="530"/>
      <c r="L8" s="530"/>
      <c r="M8" s="531"/>
    </row>
    <row r="9" spans="1:15" ht="21.75" customHeight="1" thickBot="1" x14ac:dyDescent="0.25">
      <c r="A9" s="151" t="s">
        <v>1578</v>
      </c>
      <c r="B9" s="152"/>
      <c r="C9" s="153" t="str">
        <f>'Debit manor A5'!C9</f>
        <v>01/07/2022/ Jul 01, 2022</v>
      </c>
      <c r="D9" s="153"/>
      <c r="E9" s="154"/>
      <c r="F9" s="155"/>
      <c r="G9" s="532"/>
      <c r="H9" s="532"/>
      <c r="I9" s="532"/>
      <c r="J9" s="532"/>
      <c r="K9" s="532"/>
      <c r="L9" s="532"/>
      <c r="M9" s="533"/>
    </row>
    <row r="10" spans="1:15" ht="15" customHeight="1" x14ac:dyDescent="0.2">
      <c r="A10" s="151" t="s">
        <v>1579</v>
      </c>
      <c r="B10" s="152"/>
      <c r="C10" s="424" t="e">
        <f>VLOOKUP(D8,'Bang tinh villa'!$D$5:$E$60,2,0)</f>
        <v>#N/A</v>
      </c>
      <c r="D10" s="424"/>
      <c r="E10" s="424"/>
      <c r="F10" s="515"/>
      <c r="G10" s="534" t="s">
        <v>1588</v>
      </c>
      <c r="H10" s="537"/>
      <c r="I10" s="525" t="s">
        <v>1589</v>
      </c>
      <c r="J10" s="534"/>
      <c r="K10" s="540" t="s">
        <v>1672</v>
      </c>
      <c r="L10" s="537"/>
      <c r="M10" s="525" t="s">
        <v>1600</v>
      </c>
    </row>
    <row r="11" spans="1:15" ht="15.75" customHeight="1" x14ac:dyDescent="0.2">
      <c r="A11" s="151" t="s">
        <v>1580</v>
      </c>
      <c r="B11" s="152"/>
      <c r="C11" s="424" t="s">
        <v>1683</v>
      </c>
      <c r="D11" s="424"/>
      <c r="E11" s="424"/>
      <c r="F11" s="515"/>
      <c r="G11" s="535"/>
      <c r="H11" s="538"/>
      <c r="I11" s="526"/>
      <c r="J11" s="535"/>
      <c r="K11" s="434"/>
      <c r="L11" s="538"/>
      <c r="M11" s="526"/>
    </row>
    <row r="12" spans="1:15" s="236" customFormat="1" ht="15" customHeight="1" thickBot="1" x14ac:dyDescent="0.25">
      <c r="A12" s="151" t="s">
        <v>1581</v>
      </c>
      <c r="B12" s="226"/>
      <c r="C12" s="219" t="str">
        <f>'Debit manor A5'!C13</f>
        <v>15/07/2022/ Jul 15, 2022</v>
      </c>
      <c r="D12" s="156"/>
      <c r="E12" s="154"/>
      <c r="F12" s="235"/>
      <c r="G12" s="536"/>
      <c r="H12" s="539"/>
      <c r="I12" s="527"/>
      <c r="J12" s="536"/>
      <c r="K12" s="541"/>
      <c r="L12" s="539"/>
      <c r="M12" s="527"/>
    </row>
    <row r="13" spans="1:15" ht="15" customHeight="1" x14ac:dyDescent="0.2">
      <c r="A13" s="516" t="s">
        <v>1582</v>
      </c>
      <c r="B13" s="517"/>
      <c r="C13" s="517"/>
      <c r="D13" s="517"/>
      <c r="E13" s="517"/>
      <c r="F13" s="517"/>
      <c r="G13" s="522"/>
      <c r="H13" s="523"/>
      <c r="I13" s="523"/>
      <c r="J13" s="523"/>
      <c r="K13" s="523"/>
      <c r="L13" s="227"/>
      <c r="M13" s="228"/>
    </row>
    <row r="14" spans="1:15" ht="27" customHeight="1" thickBot="1" x14ac:dyDescent="0.25">
      <c r="A14" s="518" t="s">
        <v>1599</v>
      </c>
      <c r="B14" s="519"/>
      <c r="C14" s="519"/>
      <c r="D14" s="519"/>
      <c r="E14" s="519"/>
      <c r="F14" s="519"/>
      <c r="G14" s="157" t="e">
        <f>VLOOKUP(D8,'Bang tinh villa'!$D$5:$I$60,6,0)</f>
        <v>#N/A</v>
      </c>
      <c r="H14" s="158" t="s">
        <v>474</v>
      </c>
      <c r="I14" s="158">
        <v>3</v>
      </c>
      <c r="J14" s="158" t="s">
        <v>474</v>
      </c>
      <c r="K14" s="542">
        <v>15400</v>
      </c>
      <c r="L14" s="542"/>
      <c r="M14" s="159" t="e">
        <f>ROUND(G14*I14*K14,0)</f>
        <v>#N/A</v>
      </c>
    </row>
    <row r="15" spans="1:15" ht="52.5" customHeight="1" thickBot="1" x14ac:dyDescent="0.25">
      <c r="A15" s="518" t="s">
        <v>1583</v>
      </c>
      <c r="B15" s="519"/>
      <c r="C15" s="519"/>
      <c r="D15" s="519"/>
      <c r="E15" s="519"/>
      <c r="F15" s="521"/>
      <c r="G15" s="543" t="s">
        <v>1686</v>
      </c>
      <c r="H15" s="544"/>
      <c r="I15" s="544"/>
      <c r="J15" s="544"/>
      <c r="K15" s="544"/>
      <c r="L15" s="544"/>
      <c r="M15" s="147" t="e">
        <f>VLOOKUP(N1,'Bang tinh villa'!$C$5:$J$60,9,0)</f>
        <v>#N/A</v>
      </c>
    </row>
    <row r="16" spans="1:15" ht="27.75" customHeight="1" thickBot="1" x14ac:dyDescent="0.25">
      <c r="A16" s="507" t="s">
        <v>1601</v>
      </c>
      <c r="B16" s="399"/>
      <c r="C16" s="399"/>
      <c r="D16" s="399"/>
      <c r="E16" s="399"/>
      <c r="F16" s="508"/>
      <c r="G16" s="509" t="s">
        <v>1584</v>
      </c>
      <c r="H16" s="510"/>
      <c r="I16" s="510"/>
      <c r="J16" s="510"/>
      <c r="K16" s="510"/>
      <c r="L16" s="510"/>
      <c r="M16" s="161" t="e">
        <f>M14+M15</f>
        <v>#N/A</v>
      </c>
      <c r="O16" s="21" t="e">
        <f ca="1">[25]!vnd_us(M16)</f>
        <v>#NAME?</v>
      </c>
    </row>
    <row r="17" spans="1:15" ht="26.25" customHeight="1" thickBot="1" x14ac:dyDescent="0.25">
      <c r="A17" s="507" t="s">
        <v>1585</v>
      </c>
      <c r="B17" s="511"/>
      <c r="C17" s="511"/>
      <c r="D17" s="511"/>
      <c r="E17" s="511"/>
      <c r="F17" s="512"/>
      <c r="G17" s="160" t="s">
        <v>478</v>
      </c>
      <c r="H17" s="143"/>
      <c r="I17" s="513" t="e">
        <f ca="1">[25]!vnd(M16)</f>
        <v>#NAME?</v>
      </c>
      <c r="J17" s="513"/>
      <c r="K17" s="513"/>
      <c r="L17" s="513"/>
      <c r="M17" s="514"/>
      <c r="O17" s="21" t="e">
        <f ca="1">RIGHT(O16,7)</f>
        <v>#NAME?</v>
      </c>
    </row>
    <row r="18" spans="1:15" ht="27" customHeight="1" thickBot="1" x14ac:dyDescent="0.25">
      <c r="A18" s="500" t="s">
        <v>1586</v>
      </c>
      <c r="B18" s="501"/>
      <c r="C18" s="501"/>
      <c r="D18" s="501"/>
      <c r="E18" s="501"/>
      <c r="F18" s="502"/>
      <c r="G18" s="144" t="s">
        <v>1587</v>
      </c>
      <c r="H18" s="145"/>
      <c r="I18" s="503" t="e">
        <f ca="1">LEFT(O16,LEN(O16)-LEN(O17))</f>
        <v>#NAME?</v>
      </c>
      <c r="J18" s="503"/>
      <c r="K18" s="503"/>
      <c r="L18" s="503"/>
      <c r="M18" s="504"/>
    </row>
    <row r="19" spans="1:15" ht="27.75" customHeight="1" thickBot="1" x14ac:dyDescent="0.25">
      <c r="A19" s="496" t="s">
        <v>1598</v>
      </c>
      <c r="B19" s="497"/>
      <c r="C19" s="497"/>
      <c r="D19" s="497"/>
      <c r="E19" s="497"/>
      <c r="F19" s="497"/>
      <c r="G19" s="497"/>
      <c r="H19" s="497"/>
      <c r="I19" s="497"/>
      <c r="J19" s="497"/>
      <c r="K19" s="497"/>
      <c r="L19" s="497"/>
      <c r="M19" s="498"/>
    </row>
    <row r="20" spans="1:15" s="137" customFormat="1" ht="13.5" customHeight="1" x14ac:dyDescent="0.2">
      <c r="B20" s="138" t="s">
        <v>1593</v>
      </c>
      <c r="D20" s="138"/>
      <c r="E20" s="134"/>
      <c r="I20" s="138" t="s">
        <v>1590</v>
      </c>
      <c r="J20" s="138"/>
      <c r="K20" s="138"/>
      <c r="L20" s="138"/>
    </row>
    <row r="21" spans="1:15" s="137" customFormat="1" ht="11.25" customHeight="1" x14ac:dyDescent="0.2">
      <c r="A21" s="134"/>
      <c r="B21" s="134"/>
      <c r="C21" s="134"/>
      <c r="D21" s="134"/>
      <c r="E21" s="134"/>
      <c r="I21" s="134"/>
      <c r="J21" s="134"/>
      <c r="L21" s="134"/>
    </row>
    <row r="22" spans="1:15" s="137" customFormat="1" ht="14.25" customHeight="1" x14ac:dyDescent="0.2">
      <c r="A22" s="134"/>
      <c r="B22" s="134"/>
      <c r="C22" s="134"/>
      <c r="D22" s="134"/>
      <c r="E22" s="134"/>
      <c r="I22" s="134"/>
      <c r="J22" s="134"/>
      <c r="L22" s="134"/>
    </row>
    <row r="23" spans="1:15" s="137" customFormat="1" ht="16.5" customHeight="1" x14ac:dyDescent="0.2">
      <c r="A23" s="134"/>
      <c r="B23" s="134"/>
      <c r="C23" s="139"/>
      <c r="D23" s="139"/>
      <c r="E23" s="139"/>
      <c r="F23" s="136"/>
      <c r="G23" s="136"/>
      <c r="H23" s="136"/>
      <c r="I23" s="139"/>
      <c r="J23" s="139"/>
      <c r="K23" s="136"/>
      <c r="L23" s="139"/>
    </row>
    <row r="24" spans="1:15" ht="16.5" customHeight="1" x14ac:dyDescent="0.2">
      <c r="B24" s="140" t="s">
        <v>1594</v>
      </c>
      <c r="C24" s="140"/>
      <c r="E24" s="139"/>
      <c r="F24" s="140"/>
      <c r="I24" s="140" t="s">
        <v>1591</v>
      </c>
      <c r="J24" s="140"/>
      <c r="K24" s="140"/>
      <c r="L24" s="140"/>
    </row>
    <row r="25" spans="1:15" ht="16.5" customHeight="1" thickBot="1" x14ac:dyDescent="0.25">
      <c r="A25" s="141" t="s">
        <v>1595</v>
      </c>
      <c r="B25" s="141"/>
      <c r="C25" s="141"/>
      <c r="D25" s="141"/>
      <c r="E25" s="141"/>
      <c r="F25" s="135"/>
      <c r="G25" s="135"/>
      <c r="H25" s="135"/>
      <c r="I25" s="141" t="s">
        <v>1592</v>
      </c>
      <c r="J25" s="141"/>
      <c r="K25" s="141"/>
      <c r="L25" s="141"/>
    </row>
    <row r="26" spans="1:15" s="142" customFormat="1" ht="15" customHeight="1" thickTop="1" x14ac:dyDescent="0.2">
      <c r="A26" s="499" t="s">
        <v>1678</v>
      </c>
      <c r="B26" s="499"/>
      <c r="C26" s="499"/>
      <c r="D26" s="499"/>
      <c r="E26" s="499"/>
      <c r="F26" s="499"/>
      <c r="G26" s="499"/>
      <c r="H26" s="499"/>
      <c r="I26" s="499"/>
      <c r="J26" s="499"/>
      <c r="K26" s="499"/>
      <c r="L26" s="499"/>
      <c r="M26" s="499"/>
    </row>
    <row r="27" spans="1:15" s="142" customFormat="1" x14ac:dyDescent="0.2">
      <c r="A27" s="375" t="s">
        <v>1679</v>
      </c>
      <c r="B27" s="375"/>
      <c r="C27" s="375"/>
      <c r="D27" s="375"/>
      <c r="E27" s="375"/>
      <c r="F27" s="375"/>
      <c r="G27" s="375"/>
      <c r="H27" s="375"/>
      <c r="I27" s="375"/>
      <c r="J27" s="375"/>
      <c r="K27" s="375"/>
      <c r="L27" s="375"/>
      <c r="M27" s="375"/>
    </row>
    <row r="28" spans="1:15" s="142" customFormat="1" x14ac:dyDescent="0.2">
      <c r="A28" s="146"/>
      <c r="B28" s="146"/>
      <c r="C28" s="146"/>
      <c r="D28" s="146"/>
      <c r="E28" s="146"/>
      <c r="F28" s="146"/>
      <c r="G28" s="146"/>
      <c r="H28" s="146"/>
      <c r="I28" s="146"/>
      <c r="J28" s="146"/>
      <c r="K28" s="146"/>
      <c r="L28" s="146"/>
      <c r="M28" s="146"/>
    </row>
    <row r="30" spans="1:15" ht="18" customHeight="1" x14ac:dyDescent="0.2">
      <c r="G30" s="129"/>
      <c r="H30" s="129"/>
      <c r="I30" s="129"/>
      <c r="J30" s="129"/>
      <c r="K30" s="129"/>
      <c r="L30" s="129"/>
      <c r="N30" s="130"/>
      <c r="O30" s="130"/>
    </row>
    <row r="31" spans="1:15" ht="12" customHeight="1" x14ac:dyDescent="0.2">
      <c r="E31" s="426" t="s">
        <v>1576</v>
      </c>
      <c r="F31" s="426"/>
      <c r="G31" s="426"/>
      <c r="H31" s="426"/>
      <c r="I31" s="426"/>
      <c r="J31" s="426"/>
      <c r="K31" s="426"/>
      <c r="L31" s="426"/>
      <c r="M31" s="426"/>
    </row>
    <row r="32" spans="1:15" ht="11.25" customHeight="1" x14ac:dyDescent="0.2">
      <c r="D32" s="131"/>
      <c r="E32" s="426"/>
      <c r="F32" s="426"/>
      <c r="G32" s="426"/>
      <c r="H32" s="426"/>
      <c r="I32" s="426"/>
      <c r="J32" s="426"/>
      <c r="K32" s="426"/>
      <c r="L32" s="426"/>
      <c r="M32" s="426"/>
    </row>
    <row r="33" spans="1:15" ht="9.75" customHeight="1" x14ac:dyDescent="0.2">
      <c r="A33" s="505"/>
      <c r="B33" s="505"/>
      <c r="C33" s="505"/>
      <c r="D33" s="131"/>
      <c r="E33" s="484" t="s">
        <v>1596</v>
      </c>
      <c r="F33" s="484"/>
      <c r="G33" s="484"/>
      <c r="H33" s="484"/>
      <c r="I33" s="484"/>
      <c r="J33" s="484"/>
      <c r="K33" s="484"/>
      <c r="L33" s="484"/>
      <c r="M33" s="484"/>
      <c r="O33" s="131"/>
    </row>
    <row r="34" spans="1:15" ht="8.25" customHeight="1" thickBot="1" x14ac:dyDescent="0.25">
      <c r="A34" s="506"/>
      <c r="B34" s="506"/>
      <c r="C34" s="506"/>
      <c r="D34" s="132"/>
      <c r="F34" s="128"/>
      <c r="G34" s="132"/>
      <c r="H34" s="132"/>
      <c r="I34" s="128"/>
      <c r="J34" s="128"/>
      <c r="K34" s="133"/>
      <c r="L34" s="132"/>
      <c r="O34" s="131"/>
    </row>
    <row r="35" spans="1:15" ht="15" customHeight="1" thickTop="1" x14ac:dyDescent="0.2">
      <c r="A35" s="528" t="s">
        <v>1597</v>
      </c>
      <c r="B35" s="528"/>
      <c r="C35" s="528"/>
      <c r="D35" s="528"/>
      <c r="E35" s="528"/>
      <c r="F35" s="528"/>
      <c r="G35" s="528"/>
      <c r="H35" s="528"/>
      <c r="I35" s="528"/>
      <c r="J35" s="528"/>
      <c r="K35" s="528"/>
      <c r="L35" s="528"/>
      <c r="M35" s="528"/>
    </row>
    <row r="36" spans="1:15" ht="0.75" customHeight="1" thickBot="1" x14ac:dyDescent="0.25">
      <c r="A36" s="134"/>
      <c r="B36" s="134"/>
      <c r="C36" s="134"/>
      <c r="D36" s="134"/>
      <c r="E36" s="134"/>
      <c r="F36" s="134"/>
      <c r="G36" s="134"/>
      <c r="H36" s="134"/>
      <c r="I36" s="134"/>
      <c r="J36" s="134"/>
      <c r="K36" s="134"/>
      <c r="L36" s="134"/>
    </row>
    <row r="37" spans="1:15" ht="18" customHeight="1" x14ac:dyDescent="0.2">
      <c r="A37" s="148" t="s">
        <v>1577</v>
      </c>
      <c r="B37" s="149"/>
      <c r="C37" s="213" t="str">
        <f>C8</f>
        <v>SC 2203</v>
      </c>
      <c r="D37" s="529">
        <f>VLOOKUP(N2,'Bang tinh villa'!$C$5:$D$60,2,0)</f>
        <v>1407111750</v>
      </c>
      <c r="E37" s="529"/>
      <c r="F37" s="150"/>
      <c r="G37" s="530" t="str">
        <f>G8</f>
        <v>Tạm thu phí dịch vụ quý 2/2017 (từ 1/4/2017 đến 30/6/2017)                                                             Temporary Service charge from  Apr 1 to Jun 30, 2017</v>
      </c>
      <c r="H37" s="530"/>
      <c r="I37" s="530"/>
      <c r="J37" s="530"/>
      <c r="K37" s="530"/>
      <c r="L37" s="530"/>
      <c r="M37" s="531"/>
    </row>
    <row r="38" spans="1:15" ht="21.75" customHeight="1" thickBot="1" x14ac:dyDescent="0.25">
      <c r="A38" s="151" t="s">
        <v>1578</v>
      </c>
      <c r="B38" s="152"/>
      <c r="C38" s="153" t="s">
        <v>1693</v>
      </c>
      <c r="D38" s="153"/>
      <c r="E38" s="154"/>
      <c r="F38" s="155"/>
      <c r="G38" s="532"/>
      <c r="H38" s="532"/>
      <c r="I38" s="532"/>
      <c r="J38" s="532"/>
      <c r="K38" s="532"/>
      <c r="L38" s="532"/>
      <c r="M38" s="533"/>
    </row>
    <row r="39" spans="1:15" ht="15" customHeight="1" x14ac:dyDescent="0.2">
      <c r="A39" s="151" t="s">
        <v>1579</v>
      </c>
      <c r="B39" s="152"/>
      <c r="C39" s="424" t="str">
        <f>VLOOKUP(D37,'Bang tinh villa'!$D$5:$E$60,2,0)</f>
        <v>Trần Thị Tho</v>
      </c>
      <c r="D39" s="424"/>
      <c r="E39" s="424"/>
      <c r="F39" s="515"/>
      <c r="G39" s="534" t="s">
        <v>1588</v>
      </c>
      <c r="H39" s="537"/>
      <c r="I39" s="525" t="s">
        <v>1589</v>
      </c>
      <c r="J39" s="534"/>
      <c r="K39" s="540" t="s">
        <v>1672</v>
      </c>
      <c r="L39" s="537"/>
      <c r="M39" s="525" t="s">
        <v>1600</v>
      </c>
    </row>
    <row r="40" spans="1:15" ht="15.75" customHeight="1" x14ac:dyDescent="0.2">
      <c r="A40" s="151" t="s">
        <v>1580</v>
      </c>
      <c r="B40" s="152"/>
      <c r="C40" s="424" t="s">
        <v>1684</v>
      </c>
      <c r="D40" s="424"/>
      <c r="E40" s="424"/>
      <c r="F40" s="515"/>
      <c r="G40" s="535"/>
      <c r="H40" s="538"/>
      <c r="I40" s="526"/>
      <c r="J40" s="535"/>
      <c r="K40" s="434"/>
      <c r="L40" s="538"/>
      <c r="M40" s="526"/>
    </row>
    <row r="41" spans="1:15" ht="15" customHeight="1" thickBot="1" x14ac:dyDescent="0.25">
      <c r="A41" s="238" t="s">
        <v>1685</v>
      </c>
      <c r="B41" s="239"/>
      <c r="C41" s="240" t="str">
        <f>C12</f>
        <v>15/07/2022/ Jul 15, 2022</v>
      </c>
      <c r="D41" s="241"/>
      <c r="E41" s="242"/>
      <c r="F41" s="235"/>
      <c r="G41" s="536"/>
      <c r="H41" s="539"/>
      <c r="I41" s="527"/>
      <c r="J41" s="536"/>
      <c r="K41" s="541"/>
      <c r="L41" s="539"/>
      <c r="M41" s="527"/>
    </row>
    <row r="42" spans="1:15" ht="15" customHeight="1" x14ac:dyDescent="0.2">
      <c r="A42" s="516" t="s">
        <v>1582</v>
      </c>
      <c r="B42" s="517"/>
      <c r="C42" s="517"/>
      <c r="D42" s="517"/>
      <c r="E42" s="517"/>
      <c r="F42" s="517"/>
      <c r="G42" s="522" t="s">
        <v>1692</v>
      </c>
      <c r="H42" s="523"/>
      <c r="I42" s="523"/>
      <c r="J42" s="523"/>
      <c r="K42" s="523"/>
      <c r="L42" s="523"/>
      <c r="M42" s="524"/>
    </row>
    <row r="43" spans="1:15" ht="27" customHeight="1" thickBot="1" x14ac:dyDescent="0.25">
      <c r="A43" s="518" t="s">
        <v>1599</v>
      </c>
      <c r="B43" s="519"/>
      <c r="C43" s="519"/>
      <c r="D43" s="519"/>
      <c r="E43" s="519"/>
      <c r="F43" s="519"/>
      <c r="G43" s="205">
        <f>VLOOKUP(D37,'Bang tinh villa'!$D$5:$I$60,6,0)</f>
        <v>65</v>
      </c>
      <c r="H43" s="204" t="s">
        <v>474</v>
      </c>
      <c r="I43" s="204">
        <v>3</v>
      </c>
      <c r="J43" s="204" t="s">
        <v>474</v>
      </c>
      <c r="K43" s="520">
        <v>15400</v>
      </c>
      <c r="L43" s="520"/>
      <c r="M43" s="147">
        <f>ROUND(G43*I43*K43,0)</f>
        <v>3003000</v>
      </c>
    </row>
    <row r="44" spans="1:15" ht="52.5" customHeight="1" thickBot="1" x14ac:dyDescent="0.25">
      <c r="A44" s="518" t="s">
        <v>1583</v>
      </c>
      <c r="B44" s="519"/>
      <c r="C44" s="519"/>
      <c r="D44" s="519"/>
      <c r="E44" s="519"/>
      <c r="F44" s="521"/>
      <c r="G44" s="403" t="s">
        <v>1694</v>
      </c>
      <c r="H44" s="404"/>
      <c r="I44" s="404"/>
      <c r="J44" s="404"/>
      <c r="K44" s="404"/>
      <c r="L44" s="404"/>
      <c r="M44" s="147" t="e">
        <f>VLOOKUP(D37,'Bang tinh villa'!$D$5:$J$60,8,0)</f>
        <v>#REF!</v>
      </c>
    </row>
    <row r="45" spans="1:15" ht="27.75" customHeight="1" thickBot="1" x14ac:dyDescent="0.25">
      <c r="A45" s="507" t="s">
        <v>1601</v>
      </c>
      <c r="B45" s="399"/>
      <c r="C45" s="399"/>
      <c r="D45" s="399"/>
      <c r="E45" s="399"/>
      <c r="F45" s="508"/>
      <c r="G45" s="509" t="s">
        <v>1584</v>
      </c>
      <c r="H45" s="510"/>
      <c r="I45" s="510"/>
      <c r="J45" s="510"/>
      <c r="K45" s="510"/>
      <c r="L45" s="510"/>
      <c r="M45" s="161" t="e">
        <f>M43+M44</f>
        <v>#REF!</v>
      </c>
      <c r="O45" s="21" t="e">
        <f ca="1">[25]!vnd_us(M45)</f>
        <v>#NAME?</v>
      </c>
    </row>
    <row r="46" spans="1:15" ht="26.25" customHeight="1" thickBot="1" x14ac:dyDescent="0.25">
      <c r="A46" s="507" t="s">
        <v>1585</v>
      </c>
      <c r="B46" s="511"/>
      <c r="C46" s="511"/>
      <c r="D46" s="511"/>
      <c r="E46" s="511"/>
      <c r="F46" s="512"/>
      <c r="G46" s="160" t="s">
        <v>478</v>
      </c>
      <c r="H46" s="143"/>
      <c r="I46" s="513" t="e">
        <f ca="1">[25]!vnd(M45)</f>
        <v>#NAME?</v>
      </c>
      <c r="J46" s="513"/>
      <c r="K46" s="513"/>
      <c r="L46" s="513"/>
      <c r="M46" s="514"/>
      <c r="O46" s="21" t="e">
        <f ca="1">RIGHT(O45,7)</f>
        <v>#NAME?</v>
      </c>
    </row>
    <row r="47" spans="1:15" ht="27" customHeight="1" thickBot="1" x14ac:dyDescent="0.25">
      <c r="A47" s="500" t="s">
        <v>1586</v>
      </c>
      <c r="B47" s="501"/>
      <c r="C47" s="501"/>
      <c r="D47" s="501"/>
      <c r="E47" s="501"/>
      <c r="F47" s="502"/>
      <c r="G47" s="144" t="s">
        <v>1587</v>
      </c>
      <c r="H47" s="145"/>
      <c r="I47" s="503" t="e">
        <f ca="1">LEFT(O45,LEN(O45)-LEN(O46))</f>
        <v>#NAME?</v>
      </c>
      <c r="J47" s="503"/>
      <c r="K47" s="503"/>
      <c r="L47" s="503"/>
      <c r="M47" s="504"/>
    </row>
    <row r="48" spans="1:15" ht="27.75" customHeight="1" thickBot="1" x14ac:dyDescent="0.25">
      <c r="A48" s="496" t="s">
        <v>1598</v>
      </c>
      <c r="B48" s="497"/>
      <c r="C48" s="497"/>
      <c r="D48" s="497"/>
      <c r="E48" s="497"/>
      <c r="F48" s="497"/>
      <c r="G48" s="497"/>
      <c r="H48" s="497"/>
      <c r="I48" s="497"/>
      <c r="J48" s="497"/>
      <c r="K48" s="497"/>
      <c r="L48" s="497"/>
      <c r="M48" s="498"/>
    </row>
    <row r="49" spans="1:13" s="137" customFormat="1" ht="13.5" customHeight="1" x14ac:dyDescent="0.2">
      <c r="B49" s="138" t="s">
        <v>1593</v>
      </c>
      <c r="D49" s="138"/>
      <c r="E49" s="134"/>
      <c r="I49" s="138" t="s">
        <v>1590</v>
      </c>
      <c r="J49" s="138"/>
      <c r="K49" s="138"/>
      <c r="L49" s="138"/>
    </row>
    <row r="50" spans="1:13" s="137" customFormat="1" ht="11.25" customHeight="1" x14ac:dyDescent="0.2">
      <c r="A50" s="134"/>
      <c r="B50" s="134"/>
      <c r="C50" s="134"/>
      <c r="D50" s="134"/>
      <c r="E50" s="134"/>
      <c r="I50" s="134"/>
      <c r="J50" s="134"/>
      <c r="L50" s="134"/>
    </row>
    <row r="51" spans="1:13" s="137" customFormat="1" ht="14.25" customHeight="1" x14ac:dyDescent="0.2">
      <c r="A51" s="134"/>
      <c r="B51" s="134"/>
      <c r="C51" s="134"/>
      <c r="D51" s="134"/>
      <c r="E51" s="134"/>
      <c r="I51" s="134"/>
      <c r="J51" s="134"/>
      <c r="L51" s="134"/>
    </row>
    <row r="52" spans="1:13" s="137" customFormat="1" ht="16.5" customHeight="1" x14ac:dyDescent="0.2">
      <c r="A52" s="134"/>
      <c r="B52" s="134"/>
      <c r="C52" s="139"/>
      <c r="D52" s="139"/>
      <c r="E52" s="139"/>
      <c r="F52" s="136"/>
      <c r="G52" s="136"/>
      <c r="H52" s="136"/>
      <c r="I52" s="139"/>
      <c r="J52" s="139"/>
      <c r="K52" s="136"/>
      <c r="L52" s="139"/>
    </row>
    <row r="53" spans="1:13" ht="16.5" customHeight="1" x14ac:dyDescent="0.2">
      <c r="B53" s="140" t="s">
        <v>1594</v>
      </c>
      <c r="C53" s="140"/>
      <c r="E53" s="139"/>
      <c r="F53" s="140"/>
      <c r="I53" s="140" t="s">
        <v>1591</v>
      </c>
      <c r="J53" s="140"/>
      <c r="K53" s="140"/>
      <c r="L53" s="140"/>
    </row>
    <row r="54" spans="1:13" ht="16.5" customHeight="1" thickBot="1" x14ac:dyDescent="0.25">
      <c r="A54" s="141" t="s">
        <v>1595</v>
      </c>
      <c r="B54" s="141"/>
      <c r="C54" s="141"/>
      <c r="D54" s="141"/>
      <c r="E54" s="141"/>
      <c r="F54" s="135"/>
      <c r="G54" s="135"/>
      <c r="H54" s="135"/>
      <c r="I54" s="141" t="s">
        <v>1592</v>
      </c>
      <c r="J54" s="141"/>
      <c r="K54" s="141"/>
      <c r="L54" s="141"/>
    </row>
    <row r="55" spans="1:13" s="142" customFormat="1" ht="15" customHeight="1" thickTop="1" x14ac:dyDescent="0.2">
      <c r="A55" s="499" t="s">
        <v>1678</v>
      </c>
      <c r="B55" s="499"/>
      <c r="C55" s="499"/>
      <c r="D55" s="499"/>
      <c r="E55" s="499"/>
      <c r="F55" s="499"/>
      <c r="G55" s="499"/>
      <c r="H55" s="499"/>
      <c r="I55" s="499"/>
      <c r="J55" s="499"/>
      <c r="K55" s="499"/>
      <c r="L55" s="499"/>
      <c r="M55" s="499"/>
    </row>
    <row r="56" spans="1:13" s="142" customFormat="1" x14ac:dyDescent="0.2">
      <c r="A56" s="375" t="s">
        <v>1679</v>
      </c>
      <c r="B56" s="375"/>
      <c r="C56" s="375"/>
      <c r="D56" s="375"/>
      <c r="E56" s="375"/>
      <c r="F56" s="375"/>
      <c r="G56" s="375"/>
      <c r="H56" s="375"/>
      <c r="I56" s="375"/>
      <c r="J56" s="375"/>
      <c r="K56" s="375"/>
      <c r="L56" s="375"/>
      <c r="M56" s="375"/>
    </row>
  </sheetData>
  <mergeCells count="58">
    <mergeCell ref="E2:M3"/>
    <mergeCell ref="A4:C5"/>
    <mergeCell ref="E4:M4"/>
    <mergeCell ref="A6:M6"/>
    <mergeCell ref="D8:E8"/>
    <mergeCell ref="G8:M9"/>
    <mergeCell ref="A15:F15"/>
    <mergeCell ref="G15:L15"/>
    <mergeCell ref="C10:F10"/>
    <mergeCell ref="G10:G12"/>
    <mergeCell ref="H10:H12"/>
    <mergeCell ref="I10:I12"/>
    <mergeCell ref="J10:J12"/>
    <mergeCell ref="K10:L12"/>
    <mergeCell ref="M10:M12"/>
    <mergeCell ref="C11:F11"/>
    <mergeCell ref="A13:F13"/>
    <mergeCell ref="A14:F14"/>
    <mergeCell ref="K14:L14"/>
    <mergeCell ref="G13:K13"/>
    <mergeCell ref="A16:F16"/>
    <mergeCell ref="G16:L16"/>
    <mergeCell ref="A17:F17"/>
    <mergeCell ref="I17:M17"/>
    <mergeCell ref="A18:F18"/>
    <mergeCell ref="I18:M18"/>
    <mergeCell ref="A35:M35"/>
    <mergeCell ref="D37:E37"/>
    <mergeCell ref="G37:M38"/>
    <mergeCell ref="C39:F39"/>
    <mergeCell ref="G39:G41"/>
    <mergeCell ref="H39:H41"/>
    <mergeCell ref="I39:I41"/>
    <mergeCell ref="J39:J41"/>
    <mergeCell ref="K39:L41"/>
    <mergeCell ref="A45:F45"/>
    <mergeCell ref="G45:L45"/>
    <mergeCell ref="A46:F46"/>
    <mergeCell ref="I46:M46"/>
    <mergeCell ref="C40:F40"/>
    <mergeCell ref="A42:F42"/>
    <mergeCell ref="A43:F43"/>
    <mergeCell ref="K43:L43"/>
    <mergeCell ref="A44:F44"/>
    <mergeCell ref="G42:M42"/>
    <mergeCell ref="G44:L44"/>
    <mergeCell ref="M39:M41"/>
    <mergeCell ref="A19:M19"/>
    <mergeCell ref="A26:M26"/>
    <mergeCell ref="A27:M27"/>
    <mergeCell ref="E31:M32"/>
    <mergeCell ref="A33:C34"/>
    <mergeCell ref="E33:M33"/>
    <mergeCell ref="A48:M48"/>
    <mergeCell ref="A55:M55"/>
    <mergeCell ref="A56:M56"/>
    <mergeCell ref="A47:F47"/>
    <mergeCell ref="I47:M47"/>
  </mergeCells>
  <pageMargins left="0.12" right="0" top="0.2" bottom="0" header="0.2" footer="0"/>
  <pageSetup paperSize="9" scale="85" orientation="portrait" verticalDpi="18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7"/>
  </sheetPr>
  <dimension ref="A1:R48"/>
  <sheetViews>
    <sheetView workbookViewId="0">
      <selection activeCell="A19" sqref="A19:J19"/>
    </sheetView>
  </sheetViews>
  <sheetFormatPr defaultRowHeight="12.75" x14ac:dyDescent="0.2"/>
  <cols>
    <col min="1" max="1" width="3" style="21" customWidth="1"/>
    <col min="2" max="2" width="8.140625" style="21" customWidth="1"/>
    <col min="3" max="3" width="5.85546875" style="21" customWidth="1"/>
    <col min="4" max="4" width="4.28515625" style="21" customWidth="1"/>
    <col min="5" max="5" width="9" style="21" customWidth="1"/>
    <col min="6" max="6" width="6" style="21" customWidth="1"/>
    <col min="7" max="7" width="5.5703125" style="21" customWidth="1"/>
    <col min="8" max="8" width="6.5703125" style="21" customWidth="1"/>
    <col min="9" max="9" width="7.140625" style="21" customWidth="1"/>
    <col min="10" max="10" width="7.28515625" style="21" customWidth="1"/>
    <col min="11" max="12" width="13.85546875" style="21" customWidth="1"/>
    <col min="13" max="13" width="17.5703125" style="21" customWidth="1"/>
    <col min="14" max="14" width="10" style="21" bestFit="1" customWidth="1"/>
    <col min="15" max="15" width="9.85546875" style="21" bestFit="1" customWidth="1"/>
    <col min="16" max="17" width="9.140625" style="21"/>
    <col min="18" max="18" width="11.28515625" style="21" customWidth="1"/>
    <col min="19" max="256" width="9.140625" style="21"/>
    <col min="257" max="257" width="3" style="21" customWidth="1"/>
    <col min="258" max="258" width="8.140625" style="21" customWidth="1"/>
    <col min="259" max="259" width="5.85546875" style="21" customWidth="1"/>
    <col min="260" max="260" width="4.28515625" style="21" customWidth="1"/>
    <col min="261" max="261" width="9" style="21" customWidth="1"/>
    <col min="262" max="262" width="6" style="21" customWidth="1"/>
    <col min="263" max="263" width="5.5703125" style="21" customWidth="1"/>
    <col min="264" max="264" width="6.5703125" style="21" customWidth="1"/>
    <col min="265" max="265" width="7.140625" style="21" customWidth="1"/>
    <col min="266" max="266" width="7.28515625" style="21" customWidth="1"/>
    <col min="267" max="268" width="13.85546875" style="21" customWidth="1"/>
    <col min="269" max="269" width="17.5703125" style="21" customWidth="1"/>
    <col min="270" max="270" width="10" style="21" bestFit="1" customWidth="1"/>
    <col min="271" max="271" width="9.85546875" style="21" bestFit="1" customWidth="1"/>
    <col min="272" max="273" width="9.140625" style="21"/>
    <col min="274" max="274" width="11.28515625" style="21" customWidth="1"/>
    <col min="275" max="512" width="9.140625" style="21"/>
    <col min="513" max="513" width="3" style="21" customWidth="1"/>
    <col min="514" max="514" width="8.140625" style="21" customWidth="1"/>
    <col min="515" max="515" width="5.85546875" style="21" customWidth="1"/>
    <col min="516" max="516" width="4.28515625" style="21" customWidth="1"/>
    <col min="517" max="517" width="9" style="21" customWidth="1"/>
    <col min="518" max="518" width="6" style="21" customWidth="1"/>
    <col min="519" max="519" width="5.5703125" style="21" customWidth="1"/>
    <col min="520" max="520" width="6.5703125" style="21" customWidth="1"/>
    <col min="521" max="521" width="7.140625" style="21" customWidth="1"/>
    <col min="522" max="522" width="7.28515625" style="21" customWidth="1"/>
    <col min="523" max="524" width="13.85546875" style="21" customWidth="1"/>
    <col min="525" max="525" width="17.5703125" style="21" customWidth="1"/>
    <col min="526" max="526" width="10" style="21" bestFit="1" customWidth="1"/>
    <col min="527" max="527" width="9.85546875" style="21" bestFit="1" customWidth="1"/>
    <col min="528" max="529" width="9.140625" style="21"/>
    <col min="530" max="530" width="11.28515625" style="21" customWidth="1"/>
    <col min="531" max="768" width="9.140625" style="21"/>
    <col min="769" max="769" width="3" style="21" customWidth="1"/>
    <col min="770" max="770" width="8.140625" style="21" customWidth="1"/>
    <col min="771" max="771" width="5.85546875" style="21" customWidth="1"/>
    <col min="772" max="772" width="4.28515625" style="21" customWidth="1"/>
    <col min="773" max="773" width="9" style="21" customWidth="1"/>
    <col min="774" max="774" width="6" style="21" customWidth="1"/>
    <col min="775" max="775" width="5.5703125" style="21" customWidth="1"/>
    <col min="776" max="776" width="6.5703125" style="21" customWidth="1"/>
    <col min="777" max="777" width="7.140625" style="21" customWidth="1"/>
    <col min="778" max="778" width="7.28515625" style="21" customWidth="1"/>
    <col min="779" max="780" width="13.85546875" style="21" customWidth="1"/>
    <col min="781" max="781" width="17.5703125" style="21" customWidth="1"/>
    <col min="782" max="782" width="10" style="21" bestFit="1" customWidth="1"/>
    <col min="783" max="783" width="9.85546875" style="21" bestFit="1" customWidth="1"/>
    <col min="784" max="785" width="9.140625" style="21"/>
    <col min="786" max="786" width="11.28515625" style="21" customWidth="1"/>
    <col min="787" max="1024" width="9.140625" style="21"/>
    <col min="1025" max="1025" width="3" style="21" customWidth="1"/>
    <col min="1026" max="1026" width="8.140625" style="21" customWidth="1"/>
    <col min="1027" max="1027" width="5.85546875" style="21" customWidth="1"/>
    <col min="1028" max="1028" width="4.28515625" style="21" customWidth="1"/>
    <col min="1029" max="1029" width="9" style="21" customWidth="1"/>
    <col min="1030" max="1030" width="6" style="21" customWidth="1"/>
    <col min="1031" max="1031" width="5.5703125" style="21" customWidth="1"/>
    <col min="1032" max="1032" width="6.5703125" style="21" customWidth="1"/>
    <col min="1033" max="1033" width="7.140625" style="21" customWidth="1"/>
    <col min="1034" max="1034" width="7.28515625" style="21" customWidth="1"/>
    <col min="1035" max="1036" width="13.85546875" style="21" customWidth="1"/>
    <col min="1037" max="1037" width="17.5703125" style="21" customWidth="1"/>
    <col min="1038" max="1038" width="10" style="21" bestFit="1" customWidth="1"/>
    <col min="1039" max="1039" width="9.85546875" style="21" bestFit="1" customWidth="1"/>
    <col min="1040" max="1041" width="9.140625" style="21"/>
    <col min="1042" max="1042" width="11.28515625" style="21" customWidth="1"/>
    <col min="1043" max="1280" width="9.140625" style="21"/>
    <col min="1281" max="1281" width="3" style="21" customWidth="1"/>
    <col min="1282" max="1282" width="8.140625" style="21" customWidth="1"/>
    <col min="1283" max="1283" width="5.85546875" style="21" customWidth="1"/>
    <col min="1284" max="1284" width="4.28515625" style="21" customWidth="1"/>
    <col min="1285" max="1285" width="9" style="21" customWidth="1"/>
    <col min="1286" max="1286" width="6" style="21" customWidth="1"/>
    <col min="1287" max="1287" width="5.5703125" style="21" customWidth="1"/>
    <col min="1288" max="1288" width="6.5703125" style="21" customWidth="1"/>
    <col min="1289" max="1289" width="7.140625" style="21" customWidth="1"/>
    <col min="1290" max="1290" width="7.28515625" style="21" customWidth="1"/>
    <col min="1291" max="1292" width="13.85546875" style="21" customWidth="1"/>
    <col min="1293" max="1293" width="17.5703125" style="21" customWidth="1"/>
    <col min="1294" max="1294" width="10" style="21" bestFit="1" customWidth="1"/>
    <col min="1295" max="1295" width="9.85546875" style="21" bestFit="1" customWidth="1"/>
    <col min="1296" max="1297" width="9.140625" style="21"/>
    <col min="1298" max="1298" width="11.28515625" style="21" customWidth="1"/>
    <col min="1299" max="1536" width="9.140625" style="21"/>
    <col min="1537" max="1537" width="3" style="21" customWidth="1"/>
    <col min="1538" max="1538" width="8.140625" style="21" customWidth="1"/>
    <col min="1539" max="1539" width="5.85546875" style="21" customWidth="1"/>
    <col min="1540" max="1540" width="4.28515625" style="21" customWidth="1"/>
    <col min="1541" max="1541" width="9" style="21" customWidth="1"/>
    <col min="1542" max="1542" width="6" style="21" customWidth="1"/>
    <col min="1543" max="1543" width="5.5703125" style="21" customWidth="1"/>
    <col min="1544" max="1544" width="6.5703125" style="21" customWidth="1"/>
    <col min="1545" max="1545" width="7.140625" style="21" customWidth="1"/>
    <col min="1546" max="1546" width="7.28515625" style="21" customWidth="1"/>
    <col min="1547" max="1548" width="13.85546875" style="21" customWidth="1"/>
    <col min="1549" max="1549" width="17.5703125" style="21" customWidth="1"/>
    <col min="1550" max="1550" width="10" style="21" bestFit="1" customWidth="1"/>
    <col min="1551" max="1551" width="9.85546875" style="21" bestFit="1" customWidth="1"/>
    <col min="1552" max="1553" width="9.140625" style="21"/>
    <col min="1554" max="1554" width="11.28515625" style="21" customWidth="1"/>
    <col min="1555" max="1792" width="9.140625" style="21"/>
    <col min="1793" max="1793" width="3" style="21" customWidth="1"/>
    <col min="1794" max="1794" width="8.140625" style="21" customWidth="1"/>
    <col min="1795" max="1795" width="5.85546875" style="21" customWidth="1"/>
    <col min="1796" max="1796" width="4.28515625" style="21" customWidth="1"/>
    <col min="1797" max="1797" width="9" style="21" customWidth="1"/>
    <col min="1798" max="1798" width="6" style="21" customWidth="1"/>
    <col min="1799" max="1799" width="5.5703125" style="21" customWidth="1"/>
    <col min="1800" max="1800" width="6.5703125" style="21" customWidth="1"/>
    <col min="1801" max="1801" width="7.140625" style="21" customWidth="1"/>
    <col min="1802" max="1802" width="7.28515625" style="21" customWidth="1"/>
    <col min="1803" max="1804" width="13.85546875" style="21" customWidth="1"/>
    <col min="1805" max="1805" width="17.5703125" style="21" customWidth="1"/>
    <col min="1806" max="1806" width="10" style="21" bestFit="1" customWidth="1"/>
    <col min="1807" max="1807" width="9.85546875" style="21" bestFit="1" customWidth="1"/>
    <col min="1808" max="1809" width="9.140625" style="21"/>
    <col min="1810" max="1810" width="11.28515625" style="21" customWidth="1"/>
    <col min="1811" max="2048" width="9.140625" style="21"/>
    <col min="2049" max="2049" width="3" style="21" customWidth="1"/>
    <col min="2050" max="2050" width="8.140625" style="21" customWidth="1"/>
    <col min="2051" max="2051" width="5.85546875" style="21" customWidth="1"/>
    <col min="2052" max="2052" width="4.28515625" style="21" customWidth="1"/>
    <col min="2053" max="2053" width="9" style="21" customWidth="1"/>
    <col min="2054" max="2054" width="6" style="21" customWidth="1"/>
    <col min="2055" max="2055" width="5.5703125" style="21" customWidth="1"/>
    <col min="2056" max="2056" width="6.5703125" style="21" customWidth="1"/>
    <col min="2057" max="2057" width="7.140625" style="21" customWidth="1"/>
    <col min="2058" max="2058" width="7.28515625" style="21" customWidth="1"/>
    <col min="2059" max="2060" width="13.85546875" style="21" customWidth="1"/>
    <col min="2061" max="2061" width="17.5703125" style="21" customWidth="1"/>
    <col min="2062" max="2062" width="10" style="21" bestFit="1" customWidth="1"/>
    <col min="2063" max="2063" width="9.85546875" style="21" bestFit="1" customWidth="1"/>
    <col min="2064" max="2065" width="9.140625" style="21"/>
    <col min="2066" max="2066" width="11.28515625" style="21" customWidth="1"/>
    <col min="2067" max="2304" width="9.140625" style="21"/>
    <col min="2305" max="2305" width="3" style="21" customWidth="1"/>
    <col min="2306" max="2306" width="8.140625" style="21" customWidth="1"/>
    <col min="2307" max="2307" width="5.85546875" style="21" customWidth="1"/>
    <col min="2308" max="2308" width="4.28515625" style="21" customWidth="1"/>
    <col min="2309" max="2309" width="9" style="21" customWidth="1"/>
    <col min="2310" max="2310" width="6" style="21" customWidth="1"/>
    <col min="2311" max="2311" width="5.5703125" style="21" customWidth="1"/>
    <col min="2312" max="2312" width="6.5703125" style="21" customWidth="1"/>
    <col min="2313" max="2313" width="7.140625" style="21" customWidth="1"/>
    <col min="2314" max="2314" width="7.28515625" style="21" customWidth="1"/>
    <col min="2315" max="2316" width="13.85546875" style="21" customWidth="1"/>
    <col min="2317" max="2317" width="17.5703125" style="21" customWidth="1"/>
    <col min="2318" max="2318" width="10" style="21" bestFit="1" customWidth="1"/>
    <col min="2319" max="2319" width="9.85546875" style="21" bestFit="1" customWidth="1"/>
    <col min="2320" max="2321" width="9.140625" style="21"/>
    <col min="2322" max="2322" width="11.28515625" style="21" customWidth="1"/>
    <col min="2323" max="2560" width="9.140625" style="21"/>
    <col min="2561" max="2561" width="3" style="21" customWidth="1"/>
    <col min="2562" max="2562" width="8.140625" style="21" customWidth="1"/>
    <col min="2563" max="2563" width="5.85546875" style="21" customWidth="1"/>
    <col min="2564" max="2564" width="4.28515625" style="21" customWidth="1"/>
    <col min="2565" max="2565" width="9" style="21" customWidth="1"/>
    <col min="2566" max="2566" width="6" style="21" customWidth="1"/>
    <col min="2567" max="2567" width="5.5703125" style="21" customWidth="1"/>
    <col min="2568" max="2568" width="6.5703125" style="21" customWidth="1"/>
    <col min="2569" max="2569" width="7.140625" style="21" customWidth="1"/>
    <col min="2570" max="2570" width="7.28515625" style="21" customWidth="1"/>
    <col min="2571" max="2572" width="13.85546875" style="21" customWidth="1"/>
    <col min="2573" max="2573" width="17.5703125" style="21" customWidth="1"/>
    <col min="2574" max="2574" width="10" style="21" bestFit="1" customWidth="1"/>
    <col min="2575" max="2575" width="9.85546875" style="21" bestFit="1" customWidth="1"/>
    <col min="2576" max="2577" width="9.140625" style="21"/>
    <col min="2578" max="2578" width="11.28515625" style="21" customWidth="1"/>
    <col min="2579" max="2816" width="9.140625" style="21"/>
    <col min="2817" max="2817" width="3" style="21" customWidth="1"/>
    <col min="2818" max="2818" width="8.140625" style="21" customWidth="1"/>
    <col min="2819" max="2819" width="5.85546875" style="21" customWidth="1"/>
    <col min="2820" max="2820" width="4.28515625" style="21" customWidth="1"/>
    <col min="2821" max="2821" width="9" style="21" customWidth="1"/>
    <col min="2822" max="2822" width="6" style="21" customWidth="1"/>
    <col min="2823" max="2823" width="5.5703125" style="21" customWidth="1"/>
    <col min="2824" max="2824" width="6.5703125" style="21" customWidth="1"/>
    <col min="2825" max="2825" width="7.140625" style="21" customWidth="1"/>
    <col min="2826" max="2826" width="7.28515625" style="21" customWidth="1"/>
    <col min="2827" max="2828" width="13.85546875" style="21" customWidth="1"/>
    <col min="2829" max="2829" width="17.5703125" style="21" customWidth="1"/>
    <col min="2830" max="2830" width="10" style="21" bestFit="1" customWidth="1"/>
    <col min="2831" max="2831" width="9.85546875" style="21" bestFit="1" customWidth="1"/>
    <col min="2832" max="2833" width="9.140625" style="21"/>
    <col min="2834" max="2834" width="11.28515625" style="21" customWidth="1"/>
    <col min="2835" max="3072" width="9.140625" style="21"/>
    <col min="3073" max="3073" width="3" style="21" customWidth="1"/>
    <col min="3074" max="3074" width="8.140625" style="21" customWidth="1"/>
    <col min="3075" max="3075" width="5.85546875" style="21" customWidth="1"/>
    <col min="3076" max="3076" width="4.28515625" style="21" customWidth="1"/>
    <col min="3077" max="3077" width="9" style="21" customWidth="1"/>
    <col min="3078" max="3078" width="6" style="21" customWidth="1"/>
    <col min="3079" max="3079" width="5.5703125" style="21" customWidth="1"/>
    <col min="3080" max="3080" width="6.5703125" style="21" customWidth="1"/>
    <col min="3081" max="3081" width="7.140625" style="21" customWidth="1"/>
    <col min="3082" max="3082" width="7.28515625" style="21" customWidth="1"/>
    <col min="3083" max="3084" width="13.85546875" style="21" customWidth="1"/>
    <col min="3085" max="3085" width="17.5703125" style="21" customWidth="1"/>
    <col min="3086" max="3086" width="10" style="21" bestFit="1" customWidth="1"/>
    <col min="3087" max="3087" width="9.85546875" style="21" bestFit="1" customWidth="1"/>
    <col min="3088" max="3089" width="9.140625" style="21"/>
    <col min="3090" max="3090" width="11.28515625" style="21" customWidth="1"/>
    <col min="3091" max="3328" width="9.140625" style="21"/>
    <col min="3329" max="3329" width="3" style="21" customWidth="1"/>
    <col min="3330" max="3330" width="8.140625" style="21" customWidth="1"/>
    <col min="3331" max="3331" width="5.85546875" style="21" customWidth="1"/>
    <col min="3332" max="3332" width="4.28515625" style="21" customWidth="1"/>
    <col min="3333" max="3333" width="9" style="21" customWidth="1"/>
    <col min="3334" max="3334" width="6" style="21" customWidth="1"/>
    <col min="3335" max="3335" width="5.5703125" style="21" customWidth="1"/>
    <col min="3336" max="3336" width="6.5703125" style="21" customWidth="1"/>
    <col min="3337" max="3337" width="7.140625" style="21" customWidth="1"/>
    <col min="3338" max="3338" width="7.28515625" style="21" customWidth="1"/>
    <col min="3339" max="3340" width="13.85546875" style="21" customWidth="1"/>
    <col min="3341" max="3341" width="17.5703125" style="21" customWidth="1"/>
    <col min="3342" max="3342" width="10" style="21" bestFit="1" customWidth="1"/>
    <col min="3343" max="3343" width="9.85546875" style="21" bestFit="1" customWidth="1"/>
    <col min="3344" max="3345" width="9.140625" style="21"/>
    <col min="3346" max="3346" width="11.28515625" style="21" customWidth="1"/>
    <col min="3347" max="3584" width="9.140625" style="21"/>
    <col min="3585" max="3585" width="3" style="21" customWidth="1"/>
    <col min="3586" max="3586" width="8.140625" style="21" customWidth="1"/>
    <col min="3587" max="3587" width="5.85546875" style="21" customWidth="1"/>
    <col min="3588" max="3588" width="4.28515625" style="21" customWidth="1"/>
    <col min="3589" max="3589" width="9" style="21" customWidth="1"/>
    <col min="3590" max="3590" width="6" style="21" customWidth="1"/>
    <col min="3591" max="3591" width="5.5703125" style="21" customWidth="1"/>
    <col min="3592" max="3592" width="6.5703125" style="21" customWidth="1"/>
    <col min="3593" max="3593" width="7.140625" style="21" customWidth="1"/>
    <col min="3594" max="3594" width="7.28515625" style="21" customWidth="1"/>
    <col min="3595" max="3596" width="13.85546875" style="21" customWidth="1"/>
    <col min="3597" max="3597" width="17.5703125" style="21" customWidth="1"/>
    <col min="3598" max="3598" width="10" style="21" bestFit="1" customWidth="1"/>
    <col min="3599" max="3599" width="9.85546875" style="21" bestFit="1" customWidth="1"/>
    <col min="3600" max="3601" width="9.140625" style="21"/>
    <col min="3602" max="3602" width="11.28515625" style="21" customWidth="1"/>
    <col min="3603" max="3840" width="9.140625" style="21"/>
    <col min="3841" max="3841" width="3" style="21" customWidth="1"/>
    <col min="3842" max="3842" width="8.140625" style="21" customWidth="1"/>
    <col min="3843" max="3843" width="5.85546875" style="21" customWidth="1"/>
    <col min="3844" max="3844" width="4.28515625" style="21" customWidth="1"/>
    <col min="3845" max="3845" width="9" style="21" customWidth="1"/>
    <col min="3846" max="3846" width="6" style="21" customWidth="1"/>
    <col min="3847" max="3847" width="5.5703125" style="21" customWidth="1"/>
    <col min="3848" max="3848" width="6.5703125" style="21" customWidth="1"/>
    <col min="3849" max="3849" width="7.140625" style="21" customWidth="1"/>
    <col min="3850" max="3850" width="7.28515625" style="21" customWidth="1"/>
    <col min="3851" max="3852" width="13.85546875" style="21" customWidth="1"/>
    <col min="3853" max="3853" width="17.5703125" style="21" customWidth="1"/>
    <col min="3854" max="3854" width="10" style="21" bestFit="1" customWidth="1"/>
    <col min="3855" max="3855" width="9.85546875" style="21" bestFit="1" customWidth="1"/>
    <col min="3856" max="3857" width="9.140625" style="21"/>
    <col min="3858" max="3858" width="11.28515625" style="21" customWidth="1"/>
    <col min="3859" max="4096" width="9.140625" style="21"/>
    <col min="4097" max="4097" width="3" style="21" customWidth="1"/>
    <col min="4098" max="4098" width="8.140625" style="21" customWidth="1"/>
    <col min="4099" max="4099" width="5.85546875" style="21" customWidth="1"/>
    <col min="4100" max="4100" width="4.28515625" style="21" customWidth="1"/>
    <col min="4101" max="4101" width="9" style="21" customWidth="1"/>
    <col min="4102" max="4102" width="6" style="21" customWidth="1"/>
    <col min="4103" max="4103" width="5.5703125" style="21" customWidth="1"/>
    <col min="4104" max="4104" width="6.5703125" style="21" customWidth="1"/>
    <col min="4105" max="4105" width="7.140625" style="21" customWidth="1"/>
    <col min="4106" max="4106" width="7.28515625" style="21" customWidth="1"/>
    <col min="4107" max="4108" width="13.85546875" style="21" customWidth="1"/>
    <col min="4109" max="4109" width="17.5703125" style="21" customWidth="1"/>
    <col min="4110" max="4110" width="10" style="21" bestFit="1" customWidth="1"/>
    <col min="4111" max="4111" width="9.85546875" style="21" bestFit="1" customWidth="1"/>
    <col min="4112" max="4113" width="9.140625" style="21"/>
    <col min="4114" max="4114" width="11.28515625" style="21" customWidth="1"/>
    <col min="4115" max="4352" width="9.140625" style="21"/>
    <col min="4353" max="4353" width="3" style="21" customWidth="1"/>
    <col min="4354" max="4354" width="8.140625" style="21" customWidth="1"/>
    <col min="4355" max="4355" width="5.85546875" style="21" customWidth="1"/>
    <col min="4356" max="4356" width="4.28515625" style="21" customWidth="1"/>
    <col min="4357" max="4357" width="9" style="21" customWidth="1"/>
    <col min="4358" max="4358" width="6" style="21" customWidth="1"/>
    <col min="4359" max="4359" width="5.5703125" style="21" customWidth="1"/>
    <col min="4360" max="4360" width="6.5703125" style="21" customWidth="1"/>
    <col min="4361" max="4361" width="7.140625" style="21" customWidth="1"/>
    <col min="4362" max="4362" width="7.28515625" style="21" customWidth="1"/>
    <col min="4363" max="4364" width="13.85546875" style="21" customWidth="1"/>
    <col min="4365" max="4365" width="17.5703125" style="21" customWidth="1"/>
    <col min="4366" max="4366" width="10" style="21" bestFit="1" customWidth="1"/>
    <col min="4367" max="4367" width="9.85546875" style="21" bestFit="1" customWidth="1"/>
    <col min="4368" max="4369" width="9.140625" style="21"/>
    <col min="4370" max="4370" width="11.28515625" style="21" customWidth="1"/>
    <col min="4371" max="4608" width="9.140625" style="21"/>
    <col min="4609" max="4609" width="3" style="21" customWidth="1"/>
    <col min="4610" max="4610" width="8.140625" style="21" customWidth="1"/>
    <col min="4611" max="4611" width="5.85546875" style="21" customWidth="1"/>
    <col min="4612" max="4612" width="4.28515625" style="21" customWidth="1"/>
    <col min="4613" max="4613" width="9" style="21" customWidth="1"/>
    <col min="4614" max="4614" width="6" style="21" customWidth="1"/>
    <col min="4615" max="4615" width="5.5703125" style="21" customWidth="1"/>
    <col min="4616" max="4616" width="6.5703125" style="21" customWidth="1"/>
    <col min="4617" max="4617" width="7.140625" style="21" customWidth="1"/>
    <col min="4618" max="4618" width="7.28515625" style="21" customWidth="1"/>
    <col min="4619" max="4620" width="13.85546875" style="21" customWidth="1"/>
    <col min="4621" max="4621" width="17.5703125" style="21" customWidth="1"/>
    <col min="4622" max="4622" width="10" style="21" bestFit="1" customWidth="1"/>
    <col min="4623" max="4623" width="9.85546875" style="21" bestFit="1" customWidth="1"/>
    <col min="4624" max="4625" width="9.140625" style="21"/>
    <col min="4626" max="4626" width="11.28515625" style="21" customWidth="1"/>
    <col min="4627" max="4864" width="9.140625" style="21"/>
    <col min="4865" max="4865" width="3" style="21" customWidth="1"/>
    <col min="4866" max="4866" width="8.140625" style="21" customWidth="1"/>
    <col min="4867" max="4867" width="5.85546875" style="21" customWidth="1"/>
    <col min="4868" max="4868" width="4.28515625" style="21" customWidth="1"/>
    <col min="4869" max="4869" width="9" style="21" customWidth="1"/>
    <col min="4870" max="4870" width="6" style="21" customWidth="1"/>
    <col min="4871" max="4871" width="5.5703125" style="21" customWidth="1"/>
    <col min="4872" max="4872" width="6.5703125" style="21" customWidth="1"/>
    <col min="4873" max="4873" width="7.140625" style="21" customWidth="1"/>
    <col min="4874" max="4874" width="7.28515625" style="21" customWidth="1"/>
    <col min="4875" max="4876" width="13.85546875" style="21" customWidth="1"/>
    <col min="4877" max="4877" width="17.5703125" style="21" customWidth="1"/>
    <col min="4878" max="4878" width="10" style="21" bestFit="1" customWidth="1"/>
    <col min="4879" max="4879" width="9.85546875" style="21" bestFit="1" customWidth="1"/>
    <col min="4880" max="4881" width="9.140625" style="21"/>
    <col min="4882" max="4882" width="11.28515625" style="21" customWidth="1"/>
    <col min="4883" max="5120" width="9.140625" style="21"/>
    <col min="5121" max="5121" width="3" style="21" customWidth="1"/>
    <col min="5122" max="5122" width="8.140625" style="21" customWidth="1"/>
    <col min="5123" max="5123" width="5.85546875" style="21" customWidth="1"/>
    <col min="5124" max="5124" width="4.28515625" style="21" customWidth="1"/>
    <col min="5125" max="5125" width="9" style="21" customWidth="1"/>
    <col min="5126" max="5126" width="6" style="21" customWidth="1"/>
    <col min="5127" max="5127" width="5.5703125" style="21" customWidth="1"/>
    <col min="5128" max="5128" width="6.5703125" style="21" customWidth="1"/>
    <col min="5129" max="5129" width="7.140625" style="21" customWidth="1"/>
    <col min="5130" max="5130" width="7.28515625" style="21" customWidth="1"/>
    <col min="5131" max="5132" width="13.85546875" style="21" customWidth="1"/>
    <col min="5133" max="5133" width="17.5703125" style="21" customWidth="1"/>
    <col min="5134" max="5134" width="10" style="21" bestFit="1" customWidth="1"/>
    <col min="5135" max="5135" width="9.85546875" style="21" bestFit="1" customWidth="1"/>
    <col min="5136" max="5137" width="9.140625" style="21"/>
    <col min="5138" max="5138" width="11.28515625" style="21" customWidth="1"/>
    <col min="5139" max="5376" width="9.140625" style="21"/>
    <col min="5377" max="5377" width="3" style="21" customWidth="1"/>
    <col min="5378" max="5378" width="8.140625" style="21" customWidth="1"/>
    <col min="5379" max="5379" width="5.85546875" style="21" customWidth="1"/>
    <col min="5380" max="5380" width="4.28515625" style="21" customWidth="1"/>
    <col min="5381" max="5381" width="9" style="21" customWidth="1"/>
    <col min="5382" max="5382" width="6" style="21" customWidth="1"/>
    <col min="5383" max="5383" width="5.5703125" style="21" customWidth="1"/>
    <col min="5384" max="5384" width="6.5703125" style="21" customWidth="1"/>
    <col min="5385" max="5385" width="7.140625" style="21" customWidth="1"/>
    <col min="5386" max="5386" width="7.28515625" style="21" customWidth="1"/>
    <col min="5387" max="5388" width="13.85546875" style="21" customWidth="1"/>
    <col min="5389" max="5389" width="17.5703125" style="21" customWidth="1"/>
    <col min="5390" max="5390" width="10" style="21" bestFit="1" customWidth="1"/>
    <col min="5391" max="5391" width="9.85546875" style="21" bestFit="1" customWidth="1"/>
    <col min="5392" max="5393" width="9.140625" style="21"/>
    <col min="5394" max="5394" width="11.28515625" style="21" customWidth="1"/>
    <col min="5395" max="5632" width="9.140625" style="21"/>
    <col min="5633" max="5633" width="3" style="21" customWidth="1"/>
    <col min="5634" max="5634" width="8.140625" style="21" customWidth="1"/>
    <col min="5635" max="5635" width="5.85546875" style="21" customWidth="1"/>
    <col min="5636" max="5636" width="4.28515625" style="21" customWidth="1"/>
    <col min="5637" max="5637" width="9" style="21" customWidth="1"/>
    <col min="5638" max="5638" width="6" style="21" customWidth="1"/>
    <col min="5639" max="5639" width="5.5703125" style="21" customWidth="1"/>
    <col min="5640" max="5640" width="6.5703125" style="21" customWidth="1"/>
    <col min="5641" max="5641" width="7.140625" style="21" customWidth="1"/>
    <col min="5642" max="5642" width="7.28515625" style="21" customWidth="1"/>
    <col min="5643" max="5644" width="13.85546875" style="21" customWidth="1"/>
    <col min="5645" max="5645" width="17.5703125" style="21" customWidth="1"/>
    <col min="5646" max="5646" width="10" style="21" bestFit="1" customWidth="1"/>
    <col min="5647" max="5647" width="9.85546875" style="21" bestFit="1" customWidth="1"/>
    <col min="5648" max="5649" width="9.140625" style="21"/>
    <col min="5650" max="5650" width="11.28515625" style="21" customWidth="1"/>
    <col min="5651" max="5888" width="9.140625" style="21"/>
    <col min="5889" max="5889" width="3" style="21" customWidth="1"/>
    <col min="5890" max="5890" width="8.140625" style="21" customWidth="1"/>
    <col min="5891" max="5891" width="5.85546875" style="21" customWidth="1"/>
    <col min="5892" max="5892" width="4.28515625" style="21" customWidth="1"/>
    <col min="5893" max="5893" width="9" style="21" customWidth="1"/>
    <col min="5894" max="5894" width="6" style="21" customWidth="1"/>
    <col min="5895" max="5895" width="5.5703125" style="21" customWidth="1"/>
    <col min="5896" max="5896" width="6.5703125" style="21" customWidth="1"/>
    <col min="5897" max="5897" width="7.140625" style="21" customWidth="1"/>
    <col min="5898" max="5898" width="7.28515625" style="21" customWidth="1"/>
    <col min="5899" max="5900" width="13.85546875" style="21" customWidth="1"/>
    <col min="5901" max="5901" width="17.5703125" style="21" customWidth="1"/>
    <col min="5902" max="5902" width="10" style="21" bestFit="1" customWidth="1"/>
    <col min="5903" max="5903" width="9.85546875" style="21" bestFit="1" customWidth="1"/>
    <col min="5904" max="5905" width="9.140625" style="21"/>
    <col min="5906" max="5906" width="11.28515625" style="21" customWidth="1"/>
    <col min="5907" max="6144" width="9.140625" style="21"/>
    <col min="6145" max="6145" width="3" style="21" customWidth="1"/>
    <col min="6146" max="6146" width="8.140625" style="21" customWidth="1"/>
    <col min="6147" max="6147" width="5.85546875" style="21" customWidth="1"/>
    <col min="6148" max="6148" width="4.28515625" style="21" customWidth="1"/>
    <col min="6149" max="6149" width="9" style="21" customWidth="1"/>
    <col min="6150" max="6150" width="6" style="21" customWidth="1"/>
    <col min="6151" max="6151" width="5.5703125" style="21" customWidth="1"/>
    <col min="6152" max="6152" width="6.5703125" style="21" customWidth="1"/>
    <col min="6153" max="6153" width="7.140625" style="21" customWidth="1"/>
    <col min="6154" max="6154" width="7.28515625" style="21" customWidth="1"/>
    <col min="6155" max="6156" width="13.85546875" style="21" customWidth="1"/>
    <col min="6157" max="6157" width="17.5703125" style="21" customWidth="1"/>
    <col min="6158" max="6158" width="10" style="21" bestFit="1" customWidth="1"/>
    <col min="6159" max="6159" width="9.85546875" style="21" bestFit="1" customWidth="1"/>
    <col min="6160" max="6161" width="9.140625" style="21"/>
    <col min="6162" max="6162" width="11.28515625" style="21" customWidth="1"/>
    <col min="6163" max="6400" width="9.140625" style="21"/>
    <col min="6401" max="6401" width="3" style="21" customWidth="1"/>
    <col min="6402" max="6402" width="8.140625" style="21" customWidth="1"/>
    <col min="6403" max="6403" width="5.85546875" style="21" customWidth="1"/>
    <col min="6404" max="6404" width="4.28515625" style="21" customWidth="1"/>
    <col min="6405" max="6405" width="9" style="21" customWidth="1"/>
    <col min="6406" max="6406" width="6" style="21" customWidth="1"/>
    <col min="6407" max="6407" width="5.5703125" style="21" customWidth="1"/>
    <col min="6408" max="6408" width="6.5703125" style="21" customWidth="1"/>
    <col min="6409" max="6409" width="7.140625" style="21" customWidth="1"/>
    <col min="6410" max="6410" width="7.28515625" style="21" customWidth="1"/>
    <col min="6411" max="6412" width="13.85546875" style="21" customWidth="1"/>
    <col min="6413" max="6413" width="17.5703125" style="21" customWidth="1"/>
    <col min="6414" max="6414" width="10" style="21" bestFit="1" customWidth="1"/>
    <col min="6415" max="6415" width="9.85546875" style="21" bestFit="1" customWidth="1"/>
    <col min="6416" max="6417" width="9.140625" style="21"/>
    <col min="6418" max="6418" width="11.28515625" style="21" customWidth="1"/>
    <col min="6419" max="6656" width="9.140625" style="21"/>
    <col min="6657" max="6657" width="3" style="21" customWidth="1"/>
    <col min="6658" max="6658" width="8.140625" style="21" customWidth="1"/>
    <col min="6659" max="6659" width="5.85546875" style="21" customWidth="1"/>
    <col min="6660" max="6660" width="4.28515625" style="21" customWidth="1"/>
    <col min="6661" max="6661" width="9" style="21" customWidth="1"/>
    <col min="6662" max="6662" width="6" style="21" customWidth="1"/>
    <col min="6663" max="6663" width="5.5703125" style="21" customWidth="1"/>
    <col min="6664" max="6664" width="6.5703125" style="21" customWidth="1"/>
    <col min="6665" max="6665" width="7.140625" style="21" customWidth="1"/>
    <col min="6666" max="6666" width="7.28515625" style="21" customWidth="1"/>
    <col min="6667" max="6668" width="13.85546875" style="21" customWidth="1"/>
    <col min="6669" max="6669" width="17.5703125" style="21" customWidth="1"/>
    <col min="6670" max="6670" width="10" style="21" bestFit="1" customWidth="1"/>
    <col min="6671" max="6671" width="9.85546875" style="21" bestFit="1" customWidth="1"/>
    <col min="6672" max="6673" width="9.140625" style="21"/>
    <col min="6674" max="6674" width="11.28515625" style="21" customWidth="1"/>
    <col min="6675" max="6912" width="9.140625" style="21"/>
    <col min="6913" max="6913" width="3" style="21" customWidth="1"/>
    <col min="6914" max="6914" width="8.140625" style="21" customWidth="1"/>
    <col min="6915" max="6915" width="5.85546875" style="21" customWidth="1"/>
    <col min="6916" max="6916" width="4.28515625" style="21" customWidth="1"/>
    <col min="6917" max="6917" width="9" style="21" customWidth="1"/>
    <col min="6918" max="6918" width="6" style="21" customWidth="1"/>
    <col min="6919" max="6919" width="5.5703125" style="21" customWidth="1"/>
    <col min="6920" max="6920" width="6.5703125" style="21" customWidth="1"/>
    <col min="6921" max="6921" width="7.140625" style="21" customWidth="1"/>
    <col min="6922" max="6922" width="7.28515625" style="21" customWidth="1"/>
    <col min="6923" max="6924" width="13.85546875" style="21" customWidth="1"/>
    <col min="6925" max="6925" width="17.5703125" style="21" customWidth="1"/>
    <col min="6926" max="6926" width="10" style="21" bestFit="1" customWidth="1"/>
    <col min="6927" max="6927" width="9.85546875" style="21" bestFit="1" customWidth="1"/>
    <col min="6928" max="6929" width="9.140625" style="21"/>
    <col min="6930" max="6930" width="11.28515625" style="21" customWidth="1"/>
    <col min="6931" max="7168" width="9.140625" style="21"/>
    <col min="7169" max="7169" width="3" style="21" customWidth="1"/>
    <col min="7170" max="7170" width="8.140625" style="21" customWidth="1"/>
    <col min="7171" max="7171" width="5.85546875" style="21" customWidth="1"/>
    <col min="7172" max="7172" width="4.28515625" style="21" customWidth="1"/>
    <col min="7173" max="7173" width="9" style="21" customWidth="1"/>
    <col min="7174" max="7174" width="6" style="21" customWidth="1"/>
    <col min="7175" max="7175" width="5.5703125" style="21" customWidth="1"/>
    <col min="7176" max="7176" width="6.5703125" style="21" customWidth="1"/>
    <col min="7177" max="7177" width="7.140625" style="21" customWidth="1"/>
    <col min="7178" max="7178" width="7.28515625" style="21" customWidth="1"/>
    <col min="7179" max="7180" width="13.85546875" style="21" customWidth="1"/>
    <col min="7181" max="7181" width="17.5703125" style="21" customWidth="1"/>
    <col min="7182" max="7182" width="10" style="21" bestFit="1" customWidth="1"/>
    <col min="7183" max="7183" width="9.85546875" style="21" bestFit="1" customWidth="1"/>
    <col min="7184" max="7185" width="9.140625" style="21"/>
    <col min="7186" max="7186" width="11.28515625" style="21" customWidth="1"/>
    <col min="7187" max="7424" width="9.140625" style="21"/>
    <col min="7425" max="7425" width="3" style="21" customWidth="1"/>
    <col min="7426" max="7426" width="8.140625" style="21" customWidth="1"/>
    <col min="7427" max="7427" width="5.85546875" style="21" customWidth="1"/>
    <col min="7428" max="7428" width="4.28515625" style="21" customWidth="1"/>
    <col min="7429" max="7429" width="9" style="21" customWidth="1"/>
    <col min="7430" max="7430" width="6" style="21" customWidth="1"/>
    <col min="7431" max="7431" width="5.5703125" style="21" customWidth="1"/>
    <col min="7432" max="7432" width="6.5703125" style="21" customWidth="1"/>
    <col min="7433" max="7433" width="7.140625" style="21" customWidth="1"/>
    <col min="7434" max="7434" width="7.28515625" style="21" customWidth="1"/>
    <col min="7435" max="7436" width="13.85546875" style="21" customWidth="1"/>
    <col min="7437" max="7437" width="17.5703125" style="21" customWidth="1"/>
    <col min="7438" max="7438" width="10" style="21" bestFit="1" customWidth="1"/>
    <col min="7439" max="7439" width="9.85546875" style="21" bestFit="1" customWidth="1"/>
    <col min="7440" max="7441" width="9.140625" style="21"/>
    <col min="7442" max="7442" width="11.28515625" style="21" customWidth="1"/>
    <col min="7443" max="7680" width="9.140625" style="21"/>
    <col min="7681" max="7681" width="3" style="21" customWidth="1"/>
    <col min="7682" max="7682" width="8.140625" style="21" customWidth="1"/>
    <col min="7683" max="7683" width="5.85546875" style="21" customWidth="1"/>
    <col min="7684" max="7684" width="4.28515625" style="21" customWidth="1"/>
    <col min="7685" max="7685" width="9" style="21" customWidth="1"/>
    <col min="7686" max="7686" width="6" style="21" customWidth="1"/>
    <col min="7687" max="7687" width="5.5703125" style="21" customWidth="1"/>
    <col min="7688" max="7688" width="6.5703125" style="21" customWidth="1"/>
    <col min="7689" max="7689" width="7.140625" style="21" customWidth="1"/>
    <col min="7690" max="7690" width="7.28515625" style="21" customWidth="1"/>
    <col min="7691" max="7692" width="13.85546875" style="21" customWidth="1"/>
    <col min="7693" max="7693" width="17.5703125" style="21" customWidth="1"/>
    <col min="7694" max="7694" width="10" style="21" bestFit="1" customWidth="1"/>
    <col min="7695" max="7695" width="9.85546875" style="21" bestFit="1" customWidth="1"/>
    <col min="7696" max="7697" width="9.140625" style="21"/>
    <col min="7698" max="7698" width="11.28515625" style="21" customWidth="1"/>
    <col min="7699" max="7936" width="9.140625" style="21"/>
    <col min="7937" max="7937" width="3" style="21" customWidth="1"/>
    <col min="7938" max="7938" width="8.140625" style="21" customWidth="1"/>
    <col min="7939" max="7939" width="5.85546875" style="21" customWidth="1"/>
    <col min="7940" max="7940" width="4.28515625" style="21" customWidth="1"/>
    <col min="7941" max="7941" width="9" style="21" customWidth="1"/>
    <col min="7942" max="7942" width="6" style="21" customWidth="1"/>
    <col min="7943" max="7943" width="5.5703125" style="21" customWidth="1"/>
    <col min="7944" max="7944" width="6.5703125" style="21" customWidth="1"/>
    <col min="7945" max="7945" width="7.140625" style="21" customWidth="1"/>
    <col min="7946" max="7946" width="7.28515625" style="21" customWidth="1"/>
    <col min="7947" max="7948" width="13.85546875" style="21" customWidth="1"/>
    <col min="7949" max="7949" width="17.5703125" style="21" customWidth="1"/>
    <col min="7950" max="7950" width="10" style="21" bestFit="1" customWidth="1"/>
    <col min="7951" max="7951" width="9.85546875" style="21" bestFit="1" customWidth="1"/>
    <col min="7952" max="7953" width="9.140625" style="21"/>
    <col min="7954" max="7954" width="11.28515625" style="21" customWidth="1"/>
    <col min="7955" max="8192" width="9.140625" style="21"/>
    <col min="8193" max="8193" width="3" style="21" customWidth="1"/>
    <col min="8194" max="8194" width="8.140625" style="21" customWidth="1"/>
    <col min="8195" max="8195" width="5.85546875" style="21" customWidth="1"/>
    <col min="8196" max="8196" width="4.28515625" style="21" customWidth="1"/>
    <col min="8197" max="8197" width="9" style="21" customWidth="1"/>
    <col min="8198" max="8198" width="6" style="21" customWidth="1"/>
    <col min="8199" max="8199" width="5.5703125" style="21" customWidth="1"/>
    <col min="8200" max="8200" width="6.5703125" style="21" customWidth="1"/>
    <col min="8201" max="8201" width="7.140625" style="21" customWidth="1"/>
    <col min="8202" max="8202" width="7.28515625" style="21" customWidth="1"/>
    <col min="8203" max="8204" width="13.85546875" style="21" customWidth="1"/>
    <col min="8205" max="8205" width="17.5703125" style="21" customWidth="1"/>
    <col min="8206" max="8206" width="10" style="21" bestFit="1" customWidth="1"/>
    <col min="8207" max="8207" width="9.85546875" style="21" bestFit="1" customWidth="1"/>
    <col min="8208" max="8209" width="9.140625" style="21"/>
    <col min="8210" max="8210" width="11.28515625" style="21" customWidth="1"/>
    <col min="8211" max="8448" width="9.140625" style="21"/>
    <col min="8449" max="8449" width="3" style="21" customWidth="1"/>
    <col min="8450" max="8450" width="8.140625" style="21" customWidth="1"/>
    <col min="8451" max="8451" width="5.85546875" style="21" customWidth="1"/>
    <col min="8452" max="8452" width="4.28515625" style="21" customWidth="1"/>
    <col min="8453" max="8453" width="9" style="21" customWidth="1"/>
    <col min="8454" max="8454" width="6" style="21" customWidth="1"/>
    <col min="8455" max="8455" width="5.5703125" style="21" customWidth="1"/>
    <col min="8456" max="8456" width="6.5703125" style="21" customWidth="1"/>
    <col min="8457" max="8457" width="7.140625" style="21" customWidth="1"/>
    <col min="8458" max="8458" width="7.28515625" style="21" customWidth="1"/>
    <col min="8459" max="8460" width="13.85546875" style="21" customWidth="1"/>
    <col min="8461" max="8461" width="17.5703125" style="21" customWidth="1"/>
    <col min="8462" max="8462" width="10" style="21" bestFit="1" customWidth="1"/>
    <col min="8463" max="8463" width="9.85546875" style="21" bestFit="1" customWidth="1"/>
    <col min="8464" max="8465" width="9.140625" style="21"/>
    <col min="8466" max="8466" width="11.28515625" style="21" customWidth="1"/>
    <col min="8467" max="8704" width="9.140625" style="21"/>
    <col min="8705" max="8705" width="3" style="21" customWidth="1"/>
    <col min="8706" max="8706" width="8.140625" style="21" customWidth="1"/>
    <col min="8707" max="8707" width="5.85546875" style="21" customWidth="1"/>
    <col min="8708" max="8708" width="4.28515625" style="21" customWidth="1"/>
    <col min="8709" max="8709" width="9" style="21" customWidth="1"/>
    <col min="8710" max="8710" width="6" style="21" customWidth="1"/>
    <col min="8711" max="8711" width="5.5703125" style="21" customWidth="1"/>
    <col min="8712" max="8712" width="6.5703125" style="21" customWidth="1"/>
    <col min="8713" max="8713" width="7.140625" style="21" customWidth="1"/>
    <col min="8714" max="8714" width="7.28515625" style="21" customWidth="1"/>
    <col min="8715" max="8716" width="13.85546875" style="21" customWidth="1"/>
    <col min="8717" max="8717" width="17.5703125" style="21" customWidth="1"/>
    <col min="8718" max="8718" width="10" style="21" bestFit="1" customWidth="1"/>
    <col min="8719" max="8719" width="9.85546875" style="21" bestFit="1" customWidth="1"/>
    <col min="8720" max="8721" width="9.140625" style="21"/>
    <col min="8722" max="8722" width="11.28515625" style="21" customWidth="1"/>
    <col min="8723" max="8960" width="9.140625" style="21"/>
    <col min="8961" max="8961" width="3" style="21" customWidth="1"/>
    <col min="8962" max="8962" width="8.140625" style="21" customWidth="1"/>
    <col min="8963" max="8963" width="5.85546875" style="21" customWidth="1"/>
    <col min="8964" max="8964" width="4.28515625" style="21" customWidth="1"/>
    <col min="8965" max="8965" width="9" style="21" customWidth="1"/>
    <col min="8966" max="8966" width="6" style="21" customWidth="1"/>
    <col min="8967" max="8967" width="5.5703125" style="21" customWidth="1"/>
    <col min="8968" max="8968" width="6.5703125" style="21" customWidth="1"/>
    <col min="8969" max="8969" width="7.140625" style="21" customWidth="1"/>
    <col min="8970" max="8970" width="7.28515625" style="21" customWidth="1"/>
    <col min="8971" max="8972" width="13.85546875" style="21" customWidth="1"/>
    <col min="8973" max="8973" width="17.5703125" style="21" customWidth="1"/>
    <col min="8974" max="8974" width="10" style="21" bestFit="1" customWidth="1"/>
    <col min="8975" max="8975" width="9.85546875" style="21" bestFit="1" customWidth="1"/>
    <col min="8976" max="8977" width="9.140625" style="21"/>
    <col min="8978" max="8978" width="11.28515625" style="21" customWidth="1"/>
    <col min="8979" max="9216" width="9.140625" style="21"/>
    <col min="9217" max="9217" width="3" style="21" customWidth="1"/>
    <col min="9218" max="9218" width="8.140625" style="21" customWidth="1"/>
    <col min="9219" max="9219" width="5.85546875" style="21" customWidth="1"/>
    <col min="9220" max="9220" width="4.28515625" style="21" customWidth="1"/>
    <col min="9221" max="9221" width="9" style="21" customWidth="1"/>
    <col min="9222" max="9222" width="6" style="21" customWidth="1"/>
    <col min="9223" max="9223" width="5.5703125" style="21" customWidth="1"/>
    <col min="9224" max="9224" width="6.5703125" style="21" customWidth="1"/>
    <col min="9225" max="9225" width="7.140625" style="21" customWidth="1"/>
    <col min="9226" max="9226" width="7.28515625" style="21" customWidth="1"/>
    <col min="9227" max="9228" width="13.85546875" style="21" customWidth="1"/>
    <col min="9229" max="9229" width="17.5703125" style="21" customWidth="1"/>
    <col min="9230" max="9230" width="10" style="21" bestFit="1" customWidth="1"/>
    <col min="9231" max="9231" width="9.85546875" style="21" bestFit="1" customWidth="1"/>
    <col min="9232" max="9233" width="9.140625" style="21"/>
    <col min="9234" max="9234" width="11.28515625" style="21" customWidth="1"/>
    <col min="9235" max="9472" width="9.140625" style="21"/>
    <col min="9473" max="9473" width="3" style="21" customWidth="1"/>
    <col min="9474" max="9474" width="8.140625" style="21" customWidth="1"/>
    <col min="9475" max="9475" width="5.85546875" style="21" customWidth="1"/>
    <col min="9476" max="9476" width="4.28515625" style="21" customWidth="1"/>
    <col min="9477" max="9477" width="9" style="21" customWidth="1"/>
    <col min="9478" max="9478" width="6" style="21" customWidth="1"/>
    <col min="9479" max="9479" width="5.5703125" style="21" customWidth="1"/>
    <col min="9480" max="9480" width="6.5703125" style="21" customWidth="1"/>
    <col min="9481" max="9481" width="7.140625" style="21" customWidth="1"/>
    <col min="9482" max="9482" width="7.28515625" style="21" customWidth="1"/>
    <col min="9483" max="9484" width="13.85546875" style="21" customWidth="1"/>
    <col min="9485" max="9485" width="17.5703125" style="21" customWidth="1"/>
    <col min="9486" max="9486" width="10" style="21" bestFit="1" customWidth="1"/>
    <col min="9487" max="9487" width="9.85546875" style="21" bestFit="1" customWidth="1"/>
    <col min="9488" max="9489" width="9.140625" style="21"/>
    <col min="9490" max="9490" width="11.28515625" style="21" customWidth="1"/>
    <col min="9491" max="9728" width="9.140625" style="21"/>
    <col min="9729" max="9729" width="3" style="21" customWidth="1"/>
    <col min="9730" max="9730" width="8.140625" style="21" customWidth="1"/>
    <col min="9731" max="9731" width="5.85546875" style="21" customWidth="1"/>
    <col min="9732" max="9732" width="4.28515625" style="21" customWidth="1"/>
    <col min="9733" max="9733" width="9" style="21" customWidth="1"/>
    <col min="9734" max="9734" width="6" style="21" customWidth="1"/>
    <col min="9735" max="9735" width="5.5703125" style="21" customWidth="1"/>
    <col min="9736" max="9736" width="6.5703125" style="21" customWidth="1"/>
    <col min="9737" max="9737" width="7.140625" style="21" customWidth="1"/>
    <col min="9738" max="9738" width="7.28515625" style="21" customWidth="1"/>
    <col min="9739" max="9740" width="13.85546875" style="21" customWidth="1"/>
    <col min="9741" max="9741" width="17.5703125" style="21" customWidth="1"/>
    <col min="9742" max="9742" width="10" style="21" bestFit="1" customWidth="1"/>
    <col min="9743" max="9743" width="9.85546875" style="21" bestFit="1" customWidth="1"/>
    <col min="9744" max="9745" width="9.140625" style="21"/>
    <col min="9746" max="9746" width="11.28515625" style="21" customWidth="1"/>
    <col min="9747" max="9984" width="9.140625" style="21"/>
    <col min="9985" max="9985" width="3" style="21" customWidth="1"/>
    <col min="9986" max="9986" width="8.140625" style="21" customWidth="1"/>
    <col min="9987" max="9987" width="5.85546875" style="21" customWidth="1"/>
    <col min="9988" max="9988" width="4.28515625" style="21" customWidth="1"/>
    <col min="9989" max="9989" width="9" style="21" customWidth="1"/>
    <col min="9990" max="9990" width="6" style="21" customWidth="1"/>
    <col min="9991" max="9991" width="5.5703125" style="21" customWidth="1"/>
    <col min="9992" max="9992" width="6.5703125" style="21" customWidth="1"/>
    <col min="9993" max="9993" width="7.140625" style="21" customWidth="1"/>
    <col min="9994" max="9994" width="7.28515625" style="21" customWidth="1"/>
    <col min="9995" max="9996" width="13.85546875" style="21" customWidth="1"/>
    <col min="9997" max="9997" width="17.5703125" style="21" customWidth="1"/>
    <col min="9998" max="9998" width="10" style="21" bestFit="1" customWidth="1"/>
    <col min="9999" max="9999" width="9.85546875" style="21" bestFit="1" customWidth="1"/>
    <col min="10000" max="10001" width="9.140625" style="21"/>
    <col min="10002" max="10002" width="11.28515625" style="21" customWidth="1"/>
    <col min="10003" max="10240" width="9.140625" style="21"/>
    <col min="10241" max="10241" width="3" style="21" customWidth="1"/>
    <col min="10242" max="10242" width="8.140625" style="21" customWidth="1"/>
    <col min="10243" max="10243" width="5.85546875" style="21" customWidth="1"/>
    <col min="10244" max="10244" width="4.28515625" style="21" customWidth="1"/>
    <col min="10245" max="10245" width="9" style="21" customWidth="1"/>
    <col min="10246" max="10246" width="6" style="21" customWidth="1"/>
    <col min="10247" max="10247" width="5.5703125" style="21" customWidth="1"/>
    <col min="10248" max="10248" width="6.5703125" style="21" customWidth="1"/>
    <col min="10249" max="10249" width="7.140625" style="21" customWidth="1"/>
    <col min="10250" max="10250" width="7.28515625" style="21" customWidth="1"/>
    <col min="10251" max="10252" width="13.85546875" style="21" customWidth="1"/>
    <col min="10253" max="10253" width="17.5703125" style="21" customWidth="1"/>
    <col min="10254" max="10254" width="10" style="21" bestFit="1" customWidth="1"/>
    <col min="10255" max="10255" width="9.85546875" style="21" bestFit="1" customWidth="1"/>
    <col min="10256" max="10257" width="9.140625" style="21"/>
    <col min="10258" max="10258" width="11.28515625" style="21" customWidth="1"/>
    <col min="10259" max="10496" width="9.140625" style="21"/>
    <col min="10497" max="10497" width="3" style="21" customWidth="1"/>
    <col min="10498" max="10498" width="8.140625" style="21" customWidth="1"/>
    <col min="10499" max="10499" width="5.85546875" style="21" customWidth="1"/>
    <col min="10500" max="10500" width="4.28515625" style="21" customWidth="1"/>
    <col min="10501" max="10501" width="9" style="21" customWidth="1"/>
    <col min="10502" max="10502" width="6" style="21" customWidth="1"/>
    <col min="10503" max="10503" width="5.5703125" style="21" customWidth="1"/>
    <col min="10504" max="10504" width="6.5703125" style="21" customWidth="1"/>
    <col min="10505" max="10505" width="7.140625" style="21" customWidth="1"/>
    <col min="10506" max="10506" width="7.28515625" style="21" customWidth="1"/>
    <col min="10507" max="10508" width="13.85546875" style="21" customWidth="1"/>
    <col min="10509" max="10509" width="17.5703125" style="21" customWidth="1"/>
    <col min="10510" max="10510" width="10" style="21" bestFit="1" customWidth="1"/>
    <col min="10511" max="10511" width="9.85546875" style="21" bestFit="1" customWidth="1"/>
    <col min="10512" max="10513" width="9.140625" style="21"/>
    <col min="10514" max="10514" width="11.28515625" style="21" customWidth="1"/>
    <col min="10515" max="10752" width="9.140625" style="21"/>
    <col min="10753" max="10753" width="3" style="21" customWidth="1"/>
    <col min="10754" max="10754" width="8.140625" style="21" customWidth="1"/>
    <col min="10755" max="10755" width="5.85546875" style="21" customWidth="1"/>
    <col min="10756" max="10756" width="4.28515625" style="21" customWidth="1"/>
    <col min="10757" max="10757" width="9" style="21" customWidth="1"/>
    <col min="10758" max="10758" width="6" style="21" customWidth="1"/>
    <col min="10759" max="10759" width="5.5703125" style="21" customWidth="1"/>
    <col min="10760" max="10760" width="6.5703125" style="21" customWidth="1"/>
    <col min="10761" max="10761" width="7.140625" style="21" customWidth="1"/>
    <col min="10762" max="10762" width="7.28515625" style="21" customWidth="1"/>
    <col min="10763" max="10764" width="13.85546875" style="21" customWidth="1"/>
    <col min="10765" max="10765" width="17.5703125" style="21" customWidth="1"/>
    <col min="10766" max="10766" width="10" style="21" bestFit="1" customWidth="1"/>
    <col min="10767" max="10767" width="9.85546875" style="21" bestFit="1" customWidth="1"/>
    <col min="10768" max="10769" width="9.140625" style="21"/>
    <col min="10770" max="10770" width="11.28515625" style="21" customWidth="1"/>
    <col min="10771" max="11008" width="9.140625" style="21"/>
    <col min="11009" max="11009" width="3" style="21" customWidth="1"/>
    <col min="11010" max="11010" width="8.140625" style="21" customWidth="1"/>
    <col min="11011" max="11011" width="5.85546875" style="21" customWidth="1"/>
    <col min="11012" max="11012" width="4.28515625" style="21" customWidth="1"/>
    <col min="11013" max="11013" width="9" style="21" customWidth="1"/>
    <col min="11014" max="11014" width="6" style="21" customWidth="1"/>
    <col min="11015" max="11015" width="5.5703125" style="21" customWidth="1"/>
    <col min="11016" max="11016" width="6.5703125" style="21" customWidth="1"/>
    <col min="11017" max="11017" width="7.140625" style="21" customWidth="1"/>
    <col min="11018" max="11018" width="7.28515625" style="21" customWidth="1"/>
    <col min="11019" max="11020" width="13.85546875" style="21" customWidth="1"/>
    <col min="11021" max="11021" width="17.5703125" style="21" customWidth="1"/>
    <col min="11022" max="11022" width="10" style="21" bestFit="1" customWidth="1"/>
    <col min="11023" max="11023" width="9.85546875" style="21" bestFit="1" customWidth="1"/>
    <col min="11024" max="11025" width="9.140625" style="21"/>
    <col min="11026" max="11026" width="11.28515625" style="21" customWidth="1"/>
    <col min="11027" max="11264" width="9.140625" style="21"/>
    <col min="11265" max="11265" width="3" style="21" customWidth="1"/>
    <col min="11266" max="11266" width="8.140625" style="21" customWidth="1"/>
    <col min="11267" max="11267" width="5.85546875" style="21" customWidth="1"/>
    <col min="11268" max="11268" width="4.28515625" style="21" customWidth="1"/>
    <col min="11269" max="11269" width="9" style="21" customWidth="1"/>
    <col min="11270" max="11270" width="6" style="21" customWidth="1"/>
    <col min="11271" max="11271" width="5.5703125" style="21" customWidth="1"/>
    <col min="11272" max="11272" width="6.5703125" style="21" customWidth="1"/>
    <col min="11273" max="11273" width="7.140625" style="21" customWidth="1"/>
    <col min="11274" max="11274" width="7.28515625" style="21" customWidth="1"/>
    <col min="11275" max="11276" width="13.85546875" style="21" customWidth="1"/>
    <col min="11277" max="11277" width="17.5703125" style="21" customWidth="1"/>
    <col min="11278" max="11278" width="10" style="21" bestFit="1" customWidth="1"/>
    <col min="11279" max="11279" width="9.85546875" style="21" bestFit="1" customWidth="1"/>
    <col min="11280" max="11281" width="9.140625" style="21"/>
    <col min="11282" max="11282" width="11.28515625" style="21" customWidth="1"/>
    <col min="11283" max="11520" width="9.140625" style="21"/>
    <col min="11521" max="11521" width="3" style="21" customWidth="1"/>
    <col min="11522" max="11522" width="8.140625" style="21" customWidth="1"/>
    <col min="11523" max="11523" width="5.85546875" style="21" customWidth="1"/>
    <col min="11524" max="11524" width="4.28515625" style="21" customWidth="1"/>
    <col min="11525" max="11525" width="9" style="21" customWidth="1"/>
    <col min="11526" max="11526" width="6" style="21" customWidth="1"/>
    <col min="11527" max="11527" width="5.5703125" style="21" customWidth="1"/>
    <col min="11528" max="11528" width="6.5703125" style="21" customWidth="1"/>
    <col min="11529" max="11529" width="7.140625" style="21" customWidth="1"/>
    <col min="11530" max="11530" width="7.28515625" style="21" customWidth="1"/>
    <col min="11531" max="11532" width="13.85546875" style="21" customWidth="1"/>
    <col min="11533" max="11533" width="17.5703125" style="21" customWidth="1"/>
    <col min="11534" max="11534" width="10" style="21" bestFit="1" customWidth="1"/>
    <col min="11535" max="11535" width="9.85546875" style="21" bestFit="1" customWidth="1"/>
    <col min="11536" max="11537" width="9.140625" style="21"/>
    <col min="11538" max="11538" width="11.28515625" style="21" customWidth="1"/>
    <col min="11539" max="11776" width="9.140625" style="21"/>
    <col min="11777" max="11777" width="3" style="21" customWidth="1"/>
    <col min="11778" max="11778" width="8.140625" style="21" customWidth="1"/>
    <col min="11779" max="11779" width="5.85546875" style="21" customWidth="1"/>
    <col min="11780" max="11780" width="4.28515625" style="21" customWidth="1"/>
    <col min="11781" max="11781" width="9" style="21" customWidth="1"/>
    <col min="11782" max="11782" width="6" style="21" customWidth="1"/>
    <col min="11783" max="11783" width="5.5703125" style="21" customWidth="1"/>
    <col min="11784" max="11784" width="6.5703125" style="21" customWidth="1"/>
    <col min="11785" max="11785" width="7.140625" style="21" customWidth="1"/>
    <col min="11786" max="11786" width="7.28515625" style="21" customWidth="1"/>
    <col min="11787" max="11788" width="13.85546875" style="21" customWidth="1"/>
    <col min="11789" max="11789" width="17.5703125" style="21" customWidth="1"/>
    <col min="11790" max="11790" width="10" style="21" bestFit="1" customWidth="1"/>
    <col min="11791" max="11791" width="9.85546875" style="21" bestFit="1" customWidth="1"/>
    <col min="11792" max="11793" width="9.140625" style="21"/>
    <col min="11794" max="11794" width="11.28515625" style="21" customWidth="1"/>
    <col min="11795" max="12032" width="9.140625" style="21"/>
    <col min="12033" max="12033" width="3" style="21" customWidth="1"/>
    <col min="12034" max="12034" width="8.140625" style="21" customWidth="1"/>
    <col min="12035" max="12035" width="5.85546875" style="21" customWidth="1"/>
    <col min="12036" max="12036" width="4.28515625" style="21" customWidth="1"/>
    <col min="12037" max="12037" width="9" style="21" customWidth="1"/>
    <col min="12038" max="12038" width="6" style="21" customWidth="1"/>
    <col min="12039" max="12039" width="5.5703125" style="21" customWidth="1"/>
    <col min="12040" max="12040" width="6.5703125" style="21" customWidth="1"/>
    <col min="12041" max="12041" width="7.140625" style="21" customWidth="1"/>
    <col min="12042" max="12042" width="7.28515625" style="21" customWidth="1"/>
    <col min="12043" max="12044" width="13.85546875" style="21" customWidth="1"/>
    <col min="12045" max="12045" width="17.5703125" style="21" customWidth="1"/>
    <col min="12046" max="12046" width="10" style="21" bestFit="1" customWidth="1"/>
    <col min="12047" max="12047" width="9.85546875" style="21" bestFit="1" customWidth="1"/>
    <col min="12048" max="12049" width="9.140625" style="21"/>
    <col min="12050" max="12050" width="11.28515625" style="21" customWidth="1"/>
    <col min="12051" max="12288" width="9.140625" style="21"/>
    <col min="12289" max="12289" width="3" style="21" customWidth="1"/>
    <col min="12290" max="12290" width="8.140625" style="21" customWidth="1"/>
    <col min="12291" max="12291" width="5.85546875" style="21" customWidth="1"/>
    <col min="12292" max="12292" width="4.28515625" style="21" customWidth="1"/>
    <col min="12293" max="12293" width="9" style="21" customWidth="1"/>
    <col min="12294" max="12294" width="6" style="21" customWidth="1"/>
    <col min="12295" max="12295" width="5.5703125" style="21" customWidth="1"/>
    <col min="12296" max="12296" width="6.5703125" style="21" customWidth="1"/>
    <col min="12297" max="12297" width="7.140625" style="21" customWidth="1"/>
    <col min="12298" max="12298" width="7.28515625" style="21" customWidth="1"/>
    <col min="12299" max="12300" width="13.85546875" style="21" customWidth="1"/>
    <col min="12301" max="12301" width="17.5703125" style="21" customWidth="1"/>
    <col min="12302" max="12302" width="10" style="21" bestFit="1" customWidth="1"/>
    <col min="12303" max="12303" width="9.85546875" style="21" bestFit="1" customWidth="1"/>
    <col min="12304" max="12305" width="9.140625" style="21"/>
    <col min="12306" max="12306" width="11.28515625" style="21" customWidth="1"/>
    <col min="12307" max="12544" width="9.140625" style="21"/>
    <col min="12545" max="12545" width="3" style="21" customWidth="1"/>
    <col min="12546" max="12546" width="8.140625" style="21" customWidth="1"/>
    <col min="12547" max="12547" width="5.85546875" style="21" customWidth="1"/>
    <col min="12548" max="12548" width="4.28515625" style="21" customWidth="1"/>
    <col min="12549" max="12549" width="9" style="21" customWidth="1"/>
    <col min="12550" max="12550" width="6" style="21" customWidth="1"/>
    <col min="12551" max="12551" width="5.5703125" style="21" customWidth="1"/>
    <col min="12552" max="12552" width="6.5703125" style="21" customWidth="1"/>
    <col min="12553" max="12553" width="7.140625" style="21" customWidth="1"/>
    <col min="12554" max="12554" width="7.28515625" style="21" customWidth="1"/>
    <col min="12555" max="12556" width="13.85546875" style="21" customWidth="1"/>
    <col min="12557" max="12557" width="17.5703125" style="21" customWidth="1"/>
    <col min="12558" max="12558" width="10" style="21" bestFit="1" customWidth="1"/>
    <col min="12559" max="12559" width="9.85546875" style="21" bestFit="1" customWidth="1"/>
    <col min="12560" max="12561" width="9.140625" style="21"/>
    <col min="12562" max="12562" width="11.28515625" style="21" customWidth="1"/>
    <col min="12563" max="12800" width="9.140625" style="21"/>
    <col min="12801" max="12801" width="3" style="21" customWidth="1"/>
    <col min="12802" max="12802" width="8.140625" style="21" customWidth="1"/>
    <col min="12803" max="12803" width="5.85546875" style="21" customWidth="1"/>
    <col min="12804" max="12804" width="4.28515625" style="21" customWidth="1"/>
    <col min="12805" max="12805" width="9" style="21" customWidth="1"/>
    <col min="12806" max="12806" width="6" style="21" customWidth="1"/>
    <col min="12807" max="12807" width="5.5703125" style="21" customWidth="1"/>
    <col min="12808" max="12808" width="6.5703125" style="21" customWidth="1"/>
    <col min="12809" max="12809" width="7.140625" style="21" customWidth="1"/>
    <col min="12810" max="12810" width="7.28515625" style="21" customWidth="1"/>
    <col min="12811" max="12812" width="13.85546875" style="21" customWidth="1"/>
    <col min="12813" max="12813" width="17.5703125" style="21" customWidth="1"/>
    <col min="12814" max="12814" width="10" style="21" bestFit="1" customWidth="1"/>
    <col min="12815" max="12815" width="9.85546875" style="21" bestFit="1" customWidth="1"/>
    <col min="12816" max="12817" width="9.140625" style="21"/>
    <col min="12818" max="12818" width="11.28515625" style="21" customWidth="1"/>
    <col min="12819" max="13056" width="9.140625" style="21"/>
    <col min="13057" max="13057" width="3" style="21" customWidth="1"/>
    <col min="13058" max="13058" width="8.140625" style="21" customWidth="1"/>
    <col min="13059" max="13059" width="5.85546875" style="21" customWidth="1"/>
    <col min="13060" max="13060" width="4.28515625" style="21" customWidth="1"/>
    <col min="13061" max="13061" width="9" style="21" customWidth="1"/>
    <col min="13062" max="13062" width="6" style="21" customWidth="1"/>
    <col min="13063" max="13063" width="5.5703125" style="21" customWidth="1"/>
    <col min="13064" max="13064" width="6.5703125" style="21" customWidth="1"/>
    <col min="13065" max="13065" width="7.140625" style="21" customWidth="1"/>
    <col min="13066" max="13066" width="7.28515625" style="21" customWidth="1"/>
    <col min="13067" max="13068" width="13.85546875" style="21" customWidth="1"/>
    <col min="13069" max="13069" width="17.5703125" style="21" customWidth="1"/>
    <col min="13070" max="13070" width="10" style="21" bestFit="1" customWidth="1"/>
    <col min="13071" max="13071" width="9.85546875" style="21" bestFit="1" customWidth="1"/>
    <col min="13072" max="13073" width="9.140625" style="21"/>
    <col min="13074" max="13074" width="11.28515625" style="21" customWidth="1"/>
    <col min="13075" max="13312" width="9.140625" style="21"/>
    <col min="13313" max="13313" width="3" style="21" customWidth="1"/>
    <col min="13314" max="13314" width="8.140625" style="21" customWidth="1"/>
    <col min="13315" max="13315" width="5.85546875" style="21" customWidth="1"/>
    <col min="13316" max="13316" width="4.28515625" style="21" customWidth="1"/>
    <col min="13317" max="13317" width="9" style="21" customWidth="1"/>
    <col min="13318" max="13318" width="6" style="21" customWidth="1"/>
    <col min="13319" max="13319" width="5.5703125" style="21" customWidth="1"/>
    <col min="13320" max="13320" width="6.5703125" style="21" customWidth="1"/>
    <col min="13321" max="13321" width="7.140625" style="21" customWidth="1"/>
    <col min="13322" max="13322" width="7.28515625" style="21" customWidth="1"/>
    <col min="13323" max="13324" width="13.85546875" style="21" customWidth="1"/>
    <col min="13325" max="13325" width="17.5703125" style="21" customWidth="1"/>
    <col min="13326" max="13326" width="10" style="21" bestFit="1" customWidth="1"/>
    <col min="13327" max="13327" width="9.85546875" style="21" bestFit="1" customWidth="1"/>
    <col min="13328" max="13329" width="9.140625" style="21"/>
    <col min="13330" max="13330" width="11.28515625" style="21" customWidth="1"/>
    <col min="13331" max="13568" width="9.140625" style="21"/>
    <col min="13569" max="13569" width="3" style="21" customWidth="1"/>
    <col min="13570" max="13570" width="8.140625" style="21" customWidth="1"/>
    <col min="13571" max="13571" width="5.85546875" style="21" customWidth="1"/>
    <col min="13572" max="13572" width="4.28515625" style="21" customWidth="1"/>
    <col min="13573" max="13573" width="9" style="21" customWidth="1"/>
    <col min="13574" max="13574" width="6" style="21" customWidth="1"/>
    <col min="13575" max="13575" width="5.5703125" style="21" customWidth="1"/>
    <col min="13576" max="13576" width="6.5703125" style="21" customWidth="1"/>
    <col min="13577" max="13577" width="7.140625" style="21" customWidth="1"/>
    <col min="13578" max="13578" width="7.28515625" style="21" customWidth="1"/>
    <col min="13579" max="13580" width="13.85546875" style="21" customWidth="1"/>
    <col min="13581" max="13581" width="17.5703125" style="21" customWidth="1"/>
    <col min="13582" max="13582" width="10" style="21" bestFit="1" customWidth="1"/>
    <col min="13583" max="13583" width="9.85546875" style="21" bestFit="1" customWidth="1"/>
    <col min="13584" max="13585" width="9.140625" style="21"/>
    <col min="13586" max="13586" width="11.28515625" style="21" customWidth="1"/>
    <col min="13587" max="13824" width="9.140625" style="21"/>
    <col min="13825" max="13825" width="3" style="21" customWidth="1"/>
    <col min="13826" max="13826" width="8.140625" style="21" customWidth="1"/>
    <col min="13827" max="13827" width="5.85546875" style="21" customWidth="1"/>
    <col min="13828" max="13828" width="4.28515625" style="21" customWidth="1"/>
    <col min="13829" max="13829" width="9" style="21" customWidth="1"/>
    <col min="13830" max="13830" width="6" style="21" customWidth="1"/>
    <col min="13831" max="13831" width="5.5703125" style="21" customWidth="1"/>
    <col min="13832" max="13832" width="6.5703125" style="21" customWidth="1"/>
    <col min="13833" max="13833" width="7.140625" style="21" customWidth="1"/>
    <col min="13834" max="13834" width="7.28515625" style="21" customWidth="1"/>
    <col min="13835" max="13836" width="13.85546875" style="21" customWidth="1"/>
    <col min="13837" max="13837" width="17.5703125" style="21" customWidth="1"/>
    <col min="13838" max="13838" width="10" style="21" bestFit="1" customWidth="1"/>
    <col min="13839" max="13839" width="9.85546875" style="21" bestFit="1" customWidth="1"/>
    <col min="13840" max="13841" width="9.140625" style="21"/>
    <col min="13842" max="13842" width="11.28515625" style="21" customWidth="1"/>
    <col min="13843" max="14080" width="9.140625" style="21"/>
    <col min="14081" max="14081" width="3" style="21" customWidth="1"/>
    <col min="14082" max="14082" width="8.140625" style="21" customWidth="1"/>
    <col min="14083" max="14083" width="5.85546875" style="21" customWidth="1"/>
    <col min="14084" max="14084" width="4.28515625" style="21" customWidth="1"/>
    <col min="14085" max="14085" width="9" style="21" customWidth="1"/>
    <col min="14086" max="14086" width="6" style="21" customWidth="1"/>
    <col min="14087" max="14087" width="5.5703125" style="21" customWidth="1"/>
    <col min="14088" max="14088" width="6.5703125" style="21" customWidth="1"/>
    <col min="14089" max="14089" width="7.140625" style="21" customWidth="1"/>
    <col min="14090" max="14090" width="7.28515625" style="21" customWidth="1"/>
    <col min="14091" max="14092" width="13.85546875" style="21" customWidth="1"/>
    <col min="14093" max="14093" width="17.5703125" style="21" customWidth="1"/>
    <col min="14094" max="14094" width="10" style="21" bestFit="1" customWidth="1"/>
    <col min="14095" max="14095" width="9.85546875" style="21" bestFit="1" customWidth="1"/>
    <col min="14096" max="14097" width="9.140625" style="21"/>
    <col min="14098" max="14098" width="11.28515625" style="21" customWidth="1"/>
    <col min="14099" max="14336" width="9.140625" style="21"/>
    <col min="14337" max="14337" width="3" style="21" customWidth="1"/>
    <col min="14338" max="14338" width="8.140625" style="21" customWidth="1"/>
    <col min="14339" max="14339" width="5.85546875" style="21" customWidth="1"/>
    <col min="14340" max="14340" width="4.28515625" style="21" customWidth="1"/>
    <col min="14341" max="14341" width="9" style="21" customWidth="1"/>
    <col min="14342" max="14342" width="6" style="21" customWidth="1"/>
    <col min="14343" max="14343" width="5.5703125" style="21" customWidth="1"/>
    <col min="14344" max="14344" width="6.5703125" style="21" customWidth="1"/>
    <col min="14345" max="14345" width="7.140625" style="21" customWidth="1"/>
    <col min="14346" max="14346" width="7.28515625" style="21" customWidth="1"/>
    <col min="14347" max="14348" width="13.85546875" style="21" customWidth="1"/>
    <col min="14349" max="14349" width="17.5703125" style="21" customWidth="1"/>
    <col min="14350" max="14350" width="10" style="21" bestFit="1" customWidth="1"/>
    <col min="14351" max="14351" width="9.85546875" style="21" bestFit="1" customWidth="1"/>
    <col min="14352" max="14353" width="9.140625" style="21"/>
    <col min="14354" max="14354" width="11.28515625" style="21" customWidth="1"/>
    <col min="14355" max="14592" width="9.140625" style="21"/>
    <col min="14593" max="14593" width="3" style="21" customWidth="1"/>
    <col min="14594" max="14594" width="8.140625" style="21" customWidth="1"/>
    <col min="14595" max="14595" width="5.85546875" style="21" customWidth="1"/>
    <col min="14596" max="14596" width="4.28515625" style="21" customWidth="1"/>
    <col min="14597" max="14597" width="9" style="21" customWidth="1"/>
    <col min="14598" max="14598" width="6" style="21" customWidth="1"/>
    <col min="14599" max="14599" width="5.5703125" style="21" customWidth="1"/>
    <col min="14600" max="14600" width="6.5703125" style="21" customWidth="1"/>
    <col min="14601" max="14601" width="7.140625" style="21" customWidth="1"/>
    <col min="14602" max="14602" width="7.28515625" style="21" customWidth="1"/>
    <col min="14603" max="14604" width="13.85546875" style="21" customWidth="1"/>
    <col min="14605" max="14605" width="17.5703125" style="21" customWidth="1"/>
    <col min="14606" max="14606" width="10" style="21" bestFit="1" customWidth="1"/>
    <col min="14607" max="14607" width="9.85546875" style="21" bestFit="1" customWidth="1"/>
    <col min="14608" max="14609" width="9.140625" style="21"/>
    <col min="14610" max="14610" width="11.28515625" style="21" customWidth="1"/>
    <col min="14611" max="14848" width="9.140625" style="21"/>
    <col min="14849" max="14849" width="3" style="21" customWidth="1"/>
    <col min="14850" max="14850" width="8.140625" style="21" customWidth="1"/>
    <col min="14851" max="14851" width="5.85546875" style="21" customWidth="1"/>
    <col min="14852" max="14852" width="4.28515625" style="21" customWidth="1"/>
    <col min="14853" max="14853" width="9" style="21" customWidth="1"/>
    <col min="14854" max="14854" width="6" style="21" customWidth="1"/>
    <col min="14855" max="14855" width="5.5703125" style="21" customWidth="1"/>
    <col min="14856" max="14856" width="6.5703125" style="21" customWidth="1"/>
    <col min="14857" max="14857" width="7.140625" style="21" customWidth="1"/>
    <col min="14858" max="14858" width="7.28515625" style="21" customWidth="1"/>
    <col min="14859" max="14860" width="13.85546875" style="21" customWidth="1"/>
    <col min="14861" max="14861" width="17.5703125" style="21" customWidth="1"/>
    <col min="14862" max="14862" width="10" style="21" bestFit="1" customWidth="1"/>
    <col min="14863" max="14863" width="9.85546875" style="21" bestFit="1" customWidth="1"/>
    <col min="14864" max="14865" width="9.140625" style="21"/>
    <col min="14866" max="14866" width="11.28515625" style="21" customWidth="1"/>
    <col min="14867" max="15104" width="9.140625" style="21"/>
    <col min="15105" max="15105" width="3" style="21" customWidth="1"/>
    <col min="15106" max="15106" width="8.140625" style="21" customWidth="1"/>
    <col min="15107" max="15107" width="5.85546875" style="21" customWidth="1"/>
    <col min="15108" max="15108" width="4.28515625" style="21" customWidth="1"/>
    <col min="15109" max="15109" width="9" style="21" customWidth="1"/>
    <col min="15110" max="15110" width="6" style="21" customWidth="1"/>
    <col min="15111" max="15111" width="5.5703125" style="21" customWidth="1"/>
    <col min="15112" max="15112" width="6.5703125" style="21" customWidth="1"/>
    <col min="15113" max="15113" width="7.140625" style="21" customWidth="1"/>
    <col min="15114" max="15114" width="7.28515625" style="21" customWidth="1"/>
    <col min="15115" max="15116" width="13.85546875" style="21" customWidth="1"/>
    <col min="15117" max="15117" width="17.5703125" style="21" customWidth="1"/>
    <col min="15118" max="15118" width="10" style="21" bestFit="1" customWidth="1"/>
    <col min="15119" max="15119" width="9.85546875" style="21" bestFit="1" customWidth="1"/>
    <col min="15120" max="15121" width="9.140625" style="21"/>
    <col min="15122" max="15122" width="11.28515625" style="21" customWidth="1"/>
    <col min="15123" max="15360" width="9.140625" style="21"/>
    <col min="15361" max="15361" width="3" style="21" customWidth="1"/>
    <col min="15362" max="15362" width="8.140625" style="21" customWidth="1"/>
    <col min="15363" max="15363" width="5.85546875" style="21" customWidth="1"/>
    <col min="15364" max="15364" width="4.28515625" style="21" customWidth="1"/>
    <col min="15365" max="15365" width="9" style="21" customWidth="1"/>
    <col min="15366" max="15366" width="6" style="21" customWidth="1"/>
    <col min="15367" max="15367" width="5.5703125" style="21" customWidth="1"/>
    <col min="15368" max="15368" width="6.5703125" style="21" customWidth="1"/>
    <col min="15369" max="15369" width="7.140625" style="21" customWidth="1"/>
    <col min="15370" max="15370" width="7.28515625" style="21" customWidth="1"/>
    <col min="15371" max="15372" width="13.85546875" style="21" customWidth="1"/>
    <col min="15373" max="15373" width="17.5703125" style="21" customWidth="1"/>
    <col min="15374" max="15374" width="10" style="21" bestFit="1" customWidth="1"/>
    <col min="15375" max="15375" width="9.85546875" style="21" bestFit="1" customWidth="1"/>
    <col min="15376" max="15377" width="9.140625" style="21"/>
    <col min="15378" max="15378" width="11.28515625" style="21" customWidth="1"/>
    <col min="15379" max="15616" width="9.140625" style="21"/>
    <col min="15617" max="15617" width="3" style="21" customWidth="1"/>
    <col min="15618" max="15618" width="8.140625" style="21" customWidth="1"/>
    <col min="15619" max="15619" width="5.85546875" style="21" customWidth="1"/>
    <col min="15620" max="15620" width="4.28515625" style="21" customWidth="1"/>
    <col min="15621" max="15621" width="9" style="21" customWidth="1"/>
    <col min="15622" max="15622" width="6" style="21" customWidth="1"/>
    <col min="15623" max="15623" width="5.5703125" style="21" customWidth="1"/>
    <col min="15624" max="15624" width="6.5703125" style="21" customWidth="1"/>
    <col min="15625" max="15625" width="7.140625" style="21" customWidth="1"/>
    <col min="15626" max="15626" width="7.28515625" style="21" customWidth="1"/>
    <col min="15627" max="15628" width="13.85546875" style="21" customWidth="1"/>
    <col min="15629" max="15629" width="17.5703125" style="21" customWidth="1"/>
    <col min="15630" max="15630" width="10" style="21" bestFit="1" customWidth="1"/>
    <col min="15631" max="15631" width="9.85546875" style="21" bestFit="1" customWidth="1"/>
    <col min="15632" max="15633" width="9.140625" style="21"/>
    <col min="15634" max="15634" width="11.28515625" style="21" customWidth="1"/>
    <col min="15635" max="15872" width="9.140625" style="21"/>
    <col min="15873" max="15873" width="3" style="21" customWidth="1"/>
    <col min="15874" max="15874" width="8.140625" style="21" customWidth="1"/>
    <col min="15875" max="15875" width="5.85546875" style="21" customWidth="1"/>
    <col min="15876" max="15876" width="4.28515625" style="21" customWidth="1"/>
    <col min="15877" max="15877" width="9" style="21" customWidth="1"/>
    <col min="15878" max="15878" width="6" style="21" customWidth="1"/>
    <col min="15879" max="15879" width="5.5703125" style="21" customWidth="1"/>
    <col min="15880" max="15880" width="6.5703125" style="21" customWidth="1"/>
    <col min="15881" max="15881" width="7.140625" style="21" customWidth="1"/>
    <col min="15882" max="15882" width="7.28515625" style="21" customWidth="1"/>
    <col min="15883" max="15884" width="13.85546875" style="21" customWidth="1"/>
    <col min="15885" max="15885" width="17.5703125" style="21" customWidth="1"/>
    <col min="15886" max="15886" width="10" style="21" bestFit="1" customWidth="1"/>
    <col min="15887" max="15887" width="9.85546875" style="21" bestFit="1" customWidth="1"/>
    <col min="15888" max="15889" width="9.140625" style="21"/>
    <col min="15890" max="15890" width="11.28515625" style="21" customWidth="1"/>
    <col min="15891" max="16128" width="9.140625" style="21"/>
    <col min="16129" max="16129" width="3" style="21" customWidth="1"/>
    <col min="16130" max="16130" width="8.140625" style="21" customWidth="1"/>
    <col min="16131" max="16131" width="5.85546875" style="21" customWidth="1"/>
    <col min="16132" max="16132" width="4.28515625" style="21" customWidth="1"/>
    <col min="16133" max="16133" width="9" style="21" customWidth="1"/>
    <col min="16134" max="16134" width="6" style="21" customWidth="1"/>
    <col min="16135" max="16135" width="5.5703125" style="21" customWidth="1"/>
    <col min="16136" max="16136" width="6.5703125" style="21" customWidth="1"/>
    <col min="16137" max="16137" width="7.140625" style="21" customWidth="1"/>
    <col min="16138" max="16138" width="7.28515625" style="21" customWidth="1"/>
    <col min="16139" max="16140" width="13.85546875" style="21" customWidth="1"/>
    <col min="16141" max="16141" width="17.5703125" style="21" customWidth="1"/>
    <col min="16142" max="16142" width="10" style="21" bestFit="1" customWidth="1"/>
    <col min="16143" max="16143" width="9.85546875" style="21" bestFit="1" customWidth="1"/>
    <col min="16144" max="16145" width="9.140625" style="21"/>
    <col min="16146" max="16146" width="11.28515625" style="21" customWidth="1"/>
    <col min="16147" max="16384" width="9.140625" style="21"/>
  </cols>
  <sheetData>
    <row r="1" spans="1:17" ht="17.25" customHeight="1" x14ac:dyDescent="0.2">
      <c r="B1" s="22"/>
      <c r="C1" s="22"/>
      <c r="D1" s="23"/>
      <c r="E1" s="23"/>
      <c r="F1" s="23"/>
      <c r="G1" s="23"/>
      <c r="H1" s="23"/>
      <c r="I1" s="23"/>
      <c r="J1" s="23"/>
      <c r="K1" s="23"/>
      <c r="L1" s="23"/>
      <c r="M1" s="23"/>
    </row>
    <row r="2" spans="1:17" ht="18" customHeight="1" x14ac:dyDescent="0.2">
      <c r="B2" s="24"/>
      <c r="C2" s="24"/>
      <c r="D2" s="25"/>
      <c r="E2" s="25"/>
      <c r="F2" s="25"/>
      <c r="G2" s="63" t="s">
        <v>491</v>
      </c>
      <c r="H2" s="64"/>
      <c r="I2" s="64"/>
      <c r="J2" s="64"/>
      <c r="K2" s="64"/>
      <c r="L2" s="64"/>
      <c r="M2" s="64"/>
      <c r="N2" s="64"/>
      <c r="O2" s="64"/>
      <c r="P2" s="64"/>
      <c r="Q2" s="64"/>
    </row>
    <row r="3" spans="1:17" ht="15.75" x14ac:dyDescent="0.2">
      <c r="G3" s="65" t="s">
        <v>492</v>
      </c>
      <c r="H3" s="64"/>
      <c r="I3" s="64"/>
      <c r="J3" s="64"/>
      <c r="K3" s="64"/>
      <c r="L3" s="64"/>
      <c r="M3" s="64"/>
      <c r="N3" s="64"/>
      <c r="O3" s="64"/>
      <c r="P3" s="64"/>
      <c r="Q3" s="64"/>
    </row>
    <row r="4" spans="1:17" ht="15.75" x14ac:dyDescent="0.2">
      <c r="G4" s="65" t="s">
        <v>493</v>
      </c>
      <c r="H4" s="64"/>
      <c r="I4" s="64"/>
      <c r="J4" s="64"/>
      <c r="K4" s="64"/>
      <c r="L4" s="64"/>
      <c r="M4" s="64"/>
      <c r="N4" s="64"/>
      <c r="O4" s="65"/>
      <c r="P4" s="64"/>
      <c r="Q4" s="64"/>
    </row>
    <row r="5" spans="1:17" ht="15.75" x14ac:dyDescent="0.2">
      <c r="G5" s="65" t="s">
        <v>494</v>
      </c>
      <c r="H5" s="64"/>
      <c r="I5" s="64"/>
      <c r="J5" s="64"/>
      <c r="K5" s="65" t="s">
        <v>495</v>
      </c>
      <c r="M5" s="64"/>
      <c r="N5" s="64"/>
      <c r="P5" s="65"/>
      <c r="Q5" s="64"/>
    </row>
    <row r="6" spans="1:17" ht="15.75" x14ac:dyDescent="0.2">
      <c r="G6" s="65" t="s">
        <v>496</v>
      </c>
      <c r="H6" s="64"/>
      <c r="I6" s="64"/>
      <c r="J6" s="64"/>
      <c r="K6" s="65" t="s">
        <v>497</v>
      </c>
      <c r="M6" s="64"/>
      <c r="N6" s="64"/>
      <c r="P6" s="65"/>
      <c r="Q6" s="64"/>
    </row>
    <row r="8" spans="1:17" s="190" customFormat="1" ht="9" customHeight="1" thickBot="1" x14ac:dyDescent="0.25">
      <c r="A8" s="187"/>
      <c r="B8" s="27"/>
      <c r="C8" s="27"/>
      <c r="D8" s="27"/>
      <c r="E8" s="27"/>
      <c r="F8" s="27"/>
      <c r="G8" s="27"/>
      <c r="H8" s="187"/>
      <c r="I8" s="187"/>
      <c r="J8" s="187"/>
      <c r="K8" s="188"/>
      <c r="L8" s="189"/>
      <c r="M8" s="187"/>
    </row>
    <row r="9" spans="1:17" s="190" customFormat="1" ht="9" customHeight="1" thickTop="1" x14ac:dyDescent="0.2">
      <c r="A9" s="191"/>
      <c r="B9" s="32"/>
      <c r="C9" s="32"/>
      <c r="D9" s="32"/>
      <c r="E9" s="32"/>
      <c r="F9" s="32"/>
      <c r="G9" s="32"/>
      <c r="H9" s="191"/>
      <c r="I9" s="191"/>
      <c r="J9" s="191"/>
      <c r="K9" s="192"/>
      <c r="L9" s="193"/>
      <c r="M9" s="191"/>
    </row>
    <row r="10" spans="1:17" ht="21.75" customHeight="1" x14ac:dyDescent="0.3">
      <c r="A10" s="547" t="s">
        <v>458</v>
      </c>
      <c r="B10" s="547"/>
      <c r="C10" s="547"/>
      <c r="D10" s="547"/>
      <c r="E10" s="547"/>
      <c r="F10" s="547"/>
      <c r="G10" s="547"/>
      <c r="H10" s="547"/>
      <c r="I10" s="547"/>
      <c r="J10" s="547"/>
      <c r="K10" s="547"/>
      <c r="L10" s="547"/>
      <c r="M10" s="547"/>
      <c r="N10" s="35"/>
    </row>
    <row r="11" spans="1:17" ht="10.5" customHeight="1" x14ac:dyDescent="0.2"/>
    <row r="12" spans="1:17" s="36" customFormat="1" ht="15" customHeight="1" x14ac:dyDescent="0.25">
      <c r="A12" s="36" t="s">
        <v>459</v>
      </c>
      <c r="E12" s="550">
        <v>1306111803</v>
      </c>
      <c r="F12" s="550"/>
      <c r="G12" s="550"/>
      <c r="H12" s="550"/>
      <c r="K12" s="65"/>
    </row>
    <row r="13" spans="1:17" s="36" customFormat="1" ht="15" customHeight="1" x14ac:dyDescent="0.25">
      <c r="A13" s="36" t="s">
        <v>460</v>
      </c>
      <c r="E13" s="548">
        <v>42830</v>
      </c>
      <c r="F13" s="549"/>
      <c r="G13" s="549"/>
      <c r="H13" s="549"/>
      <c r="O13" s="36" t="s">
        <v>1343</v>
      </c>
    </row>
    <row r="14" spans="1:17" s="36" customFormat="1" ht="15" customHeight="1" x14ac:dyDescent="0.25">
      <c r="A14" s="36" t="s">
        <v>461</v>
      </c>
      <c r="E14" s="550" t="s">
        <v>1687</v>
      </c>
      <c r="F14" s="550"/>
      <c r="G14" s="550"/>
      <c r="H14" s="550"/>
      <c r="I14" s="550"/>
      <c r="J14" s="550"/>
    </row>
    <row r="15" spans="1:17" s="36" customFormat="1" ht="15" customHeight="1" x14ac:dyDescent="0.25">
      <c r="A15" s="36" t="s">
        <v>462</v>
      </c>
      <c r="E15" s="243" t="s">
        <v>1688</v>
      </c>
      <c r="F15" s="243"/>
      <c r="G15" s="237"/>
      <c r="L15" s="36" t="s">
        <v>464</v>
      </c>
    </row>
    <row r="16" spans="1:17" s="36" customFormat="1" ht="15" customHeight="1" x14ac:dyDescent="0.25">
      <c r="A16" s="36" t="s">
        <v>465</v>
      </c>
      <c r="E16" s="545">
        <v>42845</v>
      </c>
      <c r="F16" s="546"/>
      <c r="G16" s="546"/>
      <c r="H16" s="546"/>
    </row>
    <row r="17" spans="1:16" s="36" customFormat="1" ht="15" customHeight="1" x14ac:dyDescent="0.25">
      <c r="A17" s="38" t="s">
        <v>466</v>
      </c>
    </row>
    <row r="18" spans="1:16" ht="14.25" customHeight="1" thickBot="1" x14ac:dyDescent="0.3">
      <c r="M18" s="39" t="s">
        <v>467</v>
      </c>
    </row>
    <row r="19" spans="1:16" ht="27.75" customHeight="1" thickBot="1" x14ac:dyDescent="0.25">
      <c r="A19" s="552" t="s">
        <v>468</v>
      </c>
      <c r="B19" s="553"/>
      <c r="C19" s="553"/>
      <c r="D19" s="553"/>
      <c r="E19" s="553"/>
      <c r="F19" s="553"/>
      <c r="G19" s="553"/>
      <c r="H19" s="553"/>
      <c r="I19" s="553"/>
      <c r="J19" s="554"/>
      <c r="K19" s="40" t="s">
        <v>469</v>
      </c>
      <c r="L19" s="40" t="s">
        <v>470</v>
      </c>
      <c r="M19" s="41" t="s">
        <v>1662</v>
      </c>
    </row>
    <row r="20" spans="1:16" s="36" customFormat="1" ht="30.75" customHeight="1" x14ac:dyDescent="0.25">
      <c r="A20" s="196"/>
      <c r="B20" s="555" t="s">
        <v>1689</v>
      </c>
      <c r="C20" s="555"/>
      <c r="D20" s="555"/>
      <c r="E20" s="555"/>
      <c r="F20" s="555"/>
      <c r="G20" s="555"/>
      <c r="H20" s="555"/>
      <c r="I20" s="555"/>
      <c r="J20" s="556"/>
      <c r="K20" s="45"/>
      <c r="L20" s="45"/>
      <c r="M20" s="69"/>
      <c r="N20" s="195"/>
    </row>
    <row r="21" spans="1:16" s="36" customFormat="1" ht="18" customHeight="1" x14ac:dyDescent="0.25">
      <c r="A21" s="70"/>
      <c r="B21" s="47">
        <v>169</v>
      </c>
      <c r="C21" s="47" t="s">
        <v>473</v>
      </c>
      <c r="D21" s="48" t="s">
        <v>474</v>
      </c>
      <c r="E21" s="194">
        <v>15400</v>
      </c>
      <c r="F21" s="50" t="s">
        <v>475</v>
      </c>
      <c r="G21" s="48" t="s">
        <v>474</v>
      </c>
      <c r="H21" s="51">
        <v>3</v>
      </c>
      <c r="I21" s="47" t="s">
        <v>476</v>
      </c>
      <c r="J21" s="52"/>
      <c r="K21" s="53">
        <f>+M21/1.1</f>
        <v>7097999.9999999991</v>
      </c>
      <c r="L21" s="53">
        <f>+K21*0.1</f>
        <v>709800</v>
      </c>
      <c r="M21" s="71">
        <f>+B21*E21*H21</f>
        <v>7807800</v>
      </c>
      <c r="N21" s="195"/>
    </row>
    <row r="22" spans="1:16" s="36" customFormat="1" ht="34.5" customHeight="1" x14ac:dyDescent="0.25">
      <c r="A22" s="197"/>
      <c r="B22" s="574" t="s">
        <v>1691</v>
      </c>
      <c r="C22" s="574"/>
      <c r="D22" s="574"/>
      <c r="E22" s="574"/>
      <c r="F22" s="574"/>
      <c r="G22" s="574"/>
      <c r="H22" s="574"/>
      <c r="I22" s="574"/>
      <c r="J22" s="575"/>
      <c r="K22" s="45"/>
      <c r="L22" s="45"/>
      <c r="M22" s="71">
        <v>148697016</v>
      </c>
      <c r="N22" s="195"/>
    </row>
    <row r="23" spans="1:16" s="36" customFormat="1" ht="11.25" customHeight="1" thickBot="1" x14ac:dyDescent="0.3">
      <c r="A23" s="198"/>
      <c r="B23" s="576"/>
      <c r="C23" s="576"/>
      <c r="D23" s="576"/>
      <c r="E23" s="576"/>
      <c r="F23" s="576"/>
      <c r="G23" s="576"/>
      <c r="H23" s="576"/>
      <c r="I23" s="576"/>
      <c r="J23" s="577"/>
      <c r="K23" s="52"/>
      <c r="L23" s="45"/>
      <c r="M23" s="199"/>
      <c r="N23" s="195"/>
    </row>
    <row r="24" spans="1:16" ht="27" customHeight="1" thickBot="1" x14ac:dyDescent="0.3">
      <c r="A24" s="557" t="s">
        <v>477</v>
      </c>
      <c r="B24" s="558"/>
      <c r="C24" s="558"/>
      <c r="D24" s="558"/>
      <c r="E24" s="558"/>
      <c r="F24" s="558"/>
      <c r="G24" s="558"/>
      <c r="H24" s="558"/>
      <c r="I24" s="558"/>
      <c r="J24" s="54"/>
      <c r="K24" s="559">
        <f>M22+M21</f>
        <v>156504816</v>
      </c>
      <c r="L24" s="560"/>
      <c r="M24" s="561"/>
      <c r="N24" s="200"/>
      <c r="O24" s="56" t="e">
        <f>VLOOKUP(O13,[26]bravo63!$A$14:$E$58,4,0)</f>
        <v>#N/A</v>
      </c>
      <c r="P24" s="56" t="e">
        <f>K24-O24</f>
        <v>#N/A</v>
      </c>
    </row>
    <row r="25" spans="1:16" ht="5.25" customHeight="1" x14ac:dyDescent="0.2"/>
    <row r="26" spans="1:16" s="36" customFormat="1" ht="18.75" x14ac:dyDescent="0.35">
      <c r="A26" s="57" t="s">
        <v>478</v>
      </c>
      <c r="C26" s="59" t="str">
        <f>[25]!vnd(K24)</f>
        <v xml:space="preserve">Moät traêm naêm möôi saùu trieäu naêm traêm leû boán ngaøn taùm traêm möôøi saùu ñoàng  </v>
      </c>
      <c r="D26" s="59"/>
    </row>
    <row r="27" spans="1:16" s="36" customFormat="1" ht="18" customHeight="1" thickBot="1" x14ac:dyDescent="0.3">
      <c r="A27" s="60" t="s">
        <v>479</v>
      </c>
    </row>
    <row r="28" spans="1:16" ht="26.25" customHeight="1" x14ac:dyDescent="0.2">
      <c r="A28" s="562" t="s">
        <v>1663</v>
      </c>
      <c r="B28" s="563"/>
      <c r="C28" s="563"/>
      <c r="D28" s="563"/>
      <c r="E28" s="563"/>
      <c r="F28" s="563"/>
      <c r="G28" s="563"/>
      <c r="H28" s="563"/>
      <c r="I28" s="563"/>
      <c r="J28" s="563"/>
      <c r="K28" s="563"/>
      <c r="L28" s="563"/>
      <c r="M28" s="564"/>
    </row>
    <row r="29" spans="1:16" ht="26.25" customHeight="1" x14ac:dyDescent="0.2">
      <c r="A29" s="565" t="s">
        <v>1664</v>
      </c>
      <c r="B29" s="566"/>
      <c r="C29" s="566"/>
      <c r="D29" s="566"/>
      <c r="E29" s="566"/>
      <c r="F29" s="566"/>
      <c r="G29" s="566"/>
      <c r="H29" s="566"/>
      <c r="I29" s="566"/>
      <c r="J29" s="566"/>
      <c r="K29" s="566"/>
      <c r="L29" s="566"/>
      <c r="M29" s="567"/>
    </row>
    <row r="30" spans="1:16" ht="15" customHeight="1" x14ac:dyDescent="0.2">
      <c r="A30" s="568" t="s">
        <v>482</v>
      </c>
      <c r="B30" s="569"/>
      <c r="C30" s="569"/>
      <c r="D30" s="569"/>
      <c r="E30" s="569"/>
      <c r="F30" s="569"/>
      <c r="G30" s="569"/>
      <c r="H30" s="569"/>
      <c r="I30" s="569"/>
      <c r="J30" s="569"/>
      <c r="K30" s="569"/>
      <c r="L30" s="569"/>
      <c r="M30" s="570"/>
    </row>
    <row r="31" spans="1:16" ht="15" customHeight="1" x14ac:dyDescent="0.2">
      <c r="A31" s="568" t="s">
        <v>483</v>
      </c>
      <c r="B31" s="569"/>
      <c r="C31" s="569"/>
      <c r="D31" s="569"/>
      <c r="E31" s="569"/>
      <c r="F31" s="569"/>
      <c r="G31" s="569"/>
      <c r="H31" s="569"/>
      <c r="I31" s="569"/>
      <c r="J31" s="569"/>
      <c r="K31" s="569"/>
      <c r="L31" s="569"/>
      <c r="M31" s="570"/>
    </row>
    <row r="32" spans="1:16" ht="15" customHeight="1" thickBot="1" x14ac:dyDescent="0.25">
      <c r="A32" s="571" t="s">
        <v>484</v>
      </c>
      <c r="B32" s="572"/>
      <c r="C32" s="572"/>
      <c r="D32" s="572"/>
      <c r="E32" s="572"/>
      <c r="F32" s="572"/>
      <c r="G32" s="572"/>
      <c r="H32" s="572"/>
      <c r="I32" s="572"/>
      <c r="J32" s="572"/>
      <c r="K32" s="572"/>
      <c r="L32" s="572"/>
      <c r="M32" s="573"/>
    </row>
    <row r="33" spans="1:18" s="36" customFormat="1" ht="4.5" customHeight="1" x14ac:dyDescent="0.25"/>
    <row r="34" spans="1:18" s="128" customFormat="1" ht="36.75" customHeight="1" x14ac:dyDescent="0.2">
      <c r="A34" s="551" t="s">
        <v>1665</v>
      </c>
      <c r="B34" s="551"/>
      <c r="C34" s="551"/>
      <c r="D34" s="551"/>
      <c r="E34" s="551"/>
      <c r="F34" s="551"/>
      <c r="G34" s="551"/>
      <c r="H34" s="551"/>
      <c r="I34" s="551"/>
      <c r="J34" s="551"/>
      <c r="K34" s="551"/>
      <c r="L34" s="551"/>
      <c r="M34" s="551"/>
    </row>
    <row r="35" spans="1:18" s="128" customFormat="1" ht="25.5" customHeight="1" x14ac:dyDescent="0.2">
      <c r="A35" s="551" t="s">
        <v>485</v>
      </c>
      <c r="B35" s="551"/>
      <c r="C35" s="551"/>
      <c r="D35" s="551"/>
      <c r="E35" s="551"/>
      <c r="F35" s="551"/>
      <c r="G35" s="551"/>
      <c r="H35" s="551"/>
      <c r="I35" s="551"/>
      <c r="J35" s="551"/>
      <c r="K35" s="551"/>
      <c r="L35" s="551"/>
      <c r="M35" s="551"/>
    </row>
    <row r="36" spans="1:18" s="128" customFormat="1" ht="36" customHeight="1" x14ac:dyDescent="0.2">
      <c r="A36" s="551" t="s">
        <v>1666</v>
      </c>
      <c r="B36" s="551"/>
      <c r="C36" s="551"/>
      <c r="D36" s="551"/>
      <c r="E36" s="551"/>
      <c r="F36" s="551"/>
      <c r="G36" s="551"/>
      <c r="H36" s="551"/>
      <c r="I36" s="551"/>
      <c r="J36" s="551"/>
      <c r="K36" s="551"/>
      <c r="L36" s="551"/>
      <c r="M36" s="551"/>
    </row>
    <row r="37" spans="1:18" s="128" customFormat="1" ht="30" customHeight="1" x14ac:dyDescent="0.2">
      <c r="A37" s="551" t="s">
        <v>486</v>
      </c>
      <c r="B37" s="551"/>
      <c r="C37" s="551"/>
      <c r="D37" s="551"/>
      <c r="E37" s="551"/>
      <c r="F37" s="551"/>
      <c r="G37" s="551"/>
      <c r="H37" s="551"/>
      <c r="I37" s="551"/>
      <c r="J37" s="551"/>
      <c r="K37" s="551"/>
      <c r="L37" s="551"/>
      <c r="M37" s="551"/>
    </row>
    <row r="38" spans="1:18" s="201" customFormat="1" ht="15.75" customHeight="1" x14ac:dyDescent="0.2">
      <c r="A38" s="580" t="s">
        <v>1667</v>
      </c>
      <c r="B38" s="580"/>
      <c r="C38" s="580"/>
      <c r="D38" s="580"/>
      <c r="E38" s="580"/>
      <c r="L38" s="580" t="s">
        <v>1668</v>
      </c>
      <c r="M38" s="580"/>
      <c r="R38" s="202"/>
    </row>
    <row r="39" spans="1:18" s="36" customFormat="1" ht="13.5" customHeight="1" x14ac:dyDescent="0.25"/>
    <row r="40" spans="1:18" s="36" customFormat="1" ht="13.5" customHeight="1" x14ac:dyDescent="0.25"/>
    <row r="41" spans="1:18" s="36" customFormat="1" ht="13.5" customHeight="1" x14ac:dyDescent="0.25"/>
    <row r="42" spans="1:18" s="36" customFormat="1" ht="13.5" customHeight="1" x14ac:dyDescent="0.25"/>
    <row r="43" spans="1:18" s="36" customFormat="1" ht="13.5" customHeight="1" x14ac:dyDescent="0.25"/>
    <row r="44" spans="1:18" s="36" customFormat="1" ht="15" x14ac:dyDescent="0.25">
      <c r="A44" s="581" t="s">
        <v>1509</v>
      </c>
      <c r="B44" s="581"/>
      <c r="C44" s="581"/>
      <c r="D44" s="581"/>
      <c r="E44" s="581"/>
      <c r="L44" s="581" t="s">
        <v>1573</v>
      </c>
      <c r="M44" s="581"/>
      <c r="N44" s="61"/>
      <c r="O44" s="61"/>
    </row>
    <row r="45" spans="1:18" s="36" customFormat="1" ht="15" x14ac:dyDescent="0.25">
      <c r="A45" s="37" t="s">
        <v>1669</v>
      </c>
      <c r="B45" s="37"/>
      <c r="C45" s="37"/>
      <c r="D45" s="37"/>
      <c r="E45" s="37"/>
      <c r="H45" s="37"/>
      <c r="L45" s="578" t="s">
        <v>500</v>
      </c>
      <c r="M45" s="578"/>
      <c r="N45" s="37"/>
      <c r="O45" s="37"/>
    </row>
    <row r="46" spans="1:18" s="36" customFormat="1" ht="6" customHeight="1" x14ac:dyDescent="0.25"/>
    <row r="47" spans="1:18" s="36" customFormat="1" ht="13.5" customHeight="1" x14ac:dyDescent="0.25">
      <c r="A47" s="579" t="s">
        <v>1670</v>
      </c>
      <c r="B47" s="579"/>
      <c r="C47" s="579"/>
      <c r="D47" s="579"/>
      <c r="E47" s="579"/>
      <c r="F47" s="579"/>
      <c r="G47" s="579"/>
      <c r="H47" s="579"/>
      <c r="I47" s="579"/>
      <c r="J47" s="579"/>
      <c r="K47" s="579"/>
      <c r="L47" s="579"/>
      <c r="M47" s="579"/>
    </row>
    <row r="48" spans="1:18" s="36" customFormat="1" ht="13.5" customHeight="1" x14ac:dyDescent="0.25">
      <c r="A48" s="36" t="s">
        <v>1690</v>
      </c>
      <c r="H48" s="36" t="s">
        <v>1575</v>
      </c>
      <c r="L48" s="578" t="s">
        <v>489</v>
      </c>
      <c r="M48" s="578"/>
    </row>
  </sheetData>
  <mergeCells count="26">
    <mergeCell ref="L45:M45"/>
    <mergeCell ref="A47:M47"/>
    <mergeCell ref="L48:M48"/>
    <mergeCell ref="A35:M35"/>
    <mergeCell ref="A36:M36"/>
    <mergeCell ref="A37:M37"/>
    <mergeCell ref="A38:E38"/>
    <mergeCell ref="L38:M38"/>
    <mergeCell ref="A44:E44"/>
    <mergeCell ref="L44:M44"/>
    <mergeCell ref="A34:M34"/>
    <mergeCell ref="A19:J19"/>
    <mergeCell ref="B20:J20"/>
    <mergeCell ref="A24:I24"/>
    <mergeCell ref="K24:M24"/>
    <mergeCell ref="A28:M28"/>
    <mergeCell ref="A29:M29"/>
    <mergeCell ref="A30:M30"/>
    <mergeCell ref="A31:M31"/>
    <mergeCell ref="A32:M32"/>
    <mergeCell ref="B22:J23"/>
    <mergeCell ref="E16:H16"/>
    <mergeCell ref="A10:M10"/>
    <mergeCell ref="E13:H13"/>
    <mergeCell ref="E14:J14"/>
    <mergeCell ref="E12:H12"/>
  </mergeCells>
  <printOptions horizontalCentered="1"/>
  <pageMargins left="0" right="0" top="0" bottom="0" header="0" footer="0"/>
  <pageSetup paperSize="9" scale="9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17"/>
  </sheetPr>
  <dimension ref="A1:O50"/>
  <sheetViews>
    <sheetView topLeftCell="A7" workbookViewId="0">
      <selection activeCell="B22" sqref="B22"/>
    </sheetView>
  </sheetViews>
  <sheetFormatPr defaultRowHeight="12.75" x14ac:dyDescent="0.2"/>
  <cols>
    <col min="1" max="1" width="3" style="21" customWidth="1"/>
    <col min="2" max="2" width="8.140625" style="21" customWidth="1"/>
    <col min="3" max="3" width="5.85546875" style="21" customWidth="1"/>
    <col min="4" max="4" width="3.5703125" style="21" customWidth="1"/>
    <col min="5" max="5" width="9.28515625" style="21" customWidth="1"/>
    <col min="6" max="6" width="6" style="21" customWidth="1"/>
    <col min="7" max="7" width="3.28515625" style="21" customWidth="1"/>
    <col min="8" max="8" width="9.140625" style="21" customWidth="1"/>
    <col min="9" max="9" width="7.140625" style="21" customWidth="1"/>
    <col min="10" max="10" width="9.140625" style="21" customWidth="1"/>
    <col min="11" max="11" width="17.7109375" style="21" customWidth="1"/>
    <col min="12" max="12" width="12.140625" style="21" customWidth="1"/>
    <col min="13" max="13" width="17.85546875" style="21" customWidth="1"/>
    <col min="14" max="14" width="10" style="21" bestFit="1" customWidth="1"/>
    <col min="15" max="15" width="16.5703125" style="21" bestFit="1" customWidth="1"/>
    <col min="16" max="17" width="9.140625" style="21"/>
    <col min="18" max="18" width="11.28515625" style="21" customWidth="1"/>
    <col min="19" max="16384" width="9.140625" style="21"/>
  </cols>
  <sheetData>
    <row r="1" spans="1:14" ht="17.25" customHeight="1" x14ac:dyDescent="0.2">
      <c r="B1" s="22"/>
      <c r="C1" s="22"/>
      <c r="D1" s="23"/>
      <c r="E1" s="23"/>
      <c r="F1" s="23"/>
      <c r="G1" s="63"/>
      <c r="H1" s="64"/>
      <c r="I1" s="64"/>
      <c r="J1" s="64"/>
      <c r="K1" s="64"/>
      <c r="L1" s="64"/>
      <c r="M1" s="64"/>
    </row>
    <row r="2" spans="1:14" ht="18" customHeight="1" x14ac:dyDescent="0.2">
      <c r="B2" s="24"/>
      <c r="C2" s="24"/>
      <c r="D2" s="25"/>
      <c r="E2" s="25"/>
      <c r="F2" s="25"/>
      <c r="G2" s="63" t="s">
        <v>491</v>
      </c>
      <c r="H2" s="64"/>
      <c r="I2" s="64"/>
      <c r="J2" s="64"/>
      <c r="K2" s="64"/>
      <c r="L2" s="64"/>
      <c r="M2" s="64"/>
    </row>
    <row r="3" spans="1:14" ht="15.75" x14ac:dyDescent="0.2">
      <c r="G3" s="65" t="s">
        <v>492</v>
      </c>
      <c r="H3" s="64"/>
      <c r="I3" s="64"/>
      <c r="J3" s="64"/>
      <c r="K3" s="64"/>
      <c r="L3" s="64"/>
      <c r="M3" s="64"/>
    </row>
    <row r="4" spans="1:14" ht="15.75" x14ac:dyDescent="0.2">
      <c r="G4" s="65" t="s">
        <v>493</v>
      </c>
      <c r="H4" s="64"/>
      <c r="I4" s="64"/>
      <c r="J4" s="64"/>
      <c r="K4" s="65"/>
      <c r="M4" s="64"/>
    </row>
    <row r="5" spans="1:14" ht="15.75" x14ac:dyDescent="0.2">
      <c r="G5" s="65" t="s">
        <v>494</v>
      </c>
      <c r="H5" s="64"/>
      <c r="I5" s="64"/>
      <c r="J5" s="64"/>
      <c r="K5" s="65" t="s">
        <v>495</v>
      </c>
      <c r="M5" s="64"/>
    </row>
    <row r="6" spans="1:14" ht="15.75" x14ac:dyDescent="0.2">
      <c r="G6" s="65" t="s">
        <v>496</v>
      </c>
      <c r="K6" s="65" t="s">
        <v>497</v>
      </c>
    </row>
    <row r="7" spans="1:14" ht="11.25" customHeight="1" x14ac:dyDescent="0.2"/>
    <row r="8" spans="1:14" s="30" customFormat="1" ht="9" customHeight="1" thickBot="1" x14ac:dyDescent="0.25">
      <c r="A8" s="26"/>
      <c r="B8" s="27"/>
      <c r="C8" s="27"/>
      <c r="D8" s="27"/>
      <c r="E8" s="27"/>
      <c r="F8" s="27"/>
      <c r="G8" s="27"/>
      <c r="H8" s="26"/>
      <c r="I8" s="26"/>
      <c r="J8" s="26"/>
      <c r="K8" s="28"/>
      <c r="L8" s="29"/>
      <c r="M8" s="26"/>
    </row>
    <row r="9" spans="1:14" s="30" customFormat="1" ht="9" customHeight="1" thickTop="1" x14ac:dyDescent="0.2">
      <c r="A9" s="31"/>
      <c r="B9" s="32"/>
      <c r="C9" s="32"/>
      <c r="D9" s="32"/>
      <c r="E9" s="32"/>
      <c r="F9" s="32"/>
      <c r="G9" s="32"/>
      <c r="H9" s="31"/>
      <c r="I9" s="31"/>
      <c r="J9" s="31"/>
      <c r="K9" s="33"/>
      <c r="L9" s="34"/>
      <c r="M9" s="31"/>
    </row>
    <row r="10" spans="1:14" ht="21.75" customHeight="1" x14ac:dyDescent="0.3">
      <c r="A10" s="594" t="s">
        <v>458</v>
      </c>
      <c r="B10" s="594"/>
      <c r="C10" s="594"/>
      <c r="D10" s="594"/>
      <c r="E10" s="594"/>
      <c r="F10" s="594"/>
      <c r="G10" s="594"/>
      <c r="H10" s="594"/>
      <c r="I10" s="594"/>
      <c r="J10" s="594"/>
      <c r="K10" s="594"/>
      <c r="L10" s="594"/>
      <c r="M10" s="594"/>
      <c r="N10" s="35"/>
    </row>
    <row r="11" spans="1:14" ht="10.5" customHeight="1" x14ac:dyDescent="0.2"/>
    <row r="12" spans="1:14" s="36" customFormat="1" ht="15.75" customHeight="1" x14ac:dyDescent="0.25">
      <c r="A12" s="36" t="s">
        <v>459</v>
      </c>
      <c r="E12" s="74" t="s">
        <v>490</v>
      </c>
      <c r="G12" s="597">
        <f>VLOOKUP(E15,[27]code!C$7:D$459,2,0)</f>
        <v>1306110865</v>
      </c>
      <c r="H12" s="597"/>
      <c r="I12" s="597"/>
      <c r="J12" s="58"/>
    </row>
    <row r="13" spans="1:14" s="36" customFormat="1" ht="15.75" customHeight="1" x14ac:dyDescent="0.25">
      <c r="A13" s="36" t="s">
        <v>460</v>
      </c>
      <c r="E13" s="595" t="s">
        <v>1571</v>
      </c>
      <c r="F13" s="596"/>
      <c r="G13" s="596"/>
      <c r="H13" s="596"/>
      <c r="I13" s="58"/>
      <c r="J13" s="58"/>
    </row>
    <row r="14" spans="1:14" s="36" customFormat="1" ht="15.75" customHeight="1" x14ac:dyDescent="0.25">
      <c r="A14" s="36" t="s">
        <v>461</v>
      </c>
      <c r="E14" s="83" t="e">
        <f>VLOOKUP(E15,'Bang tinh Manor'!$B$5:$D$398,3,0)</f>
        <v>#N/A</v>
      </c>
      <c r="F14" s="126"/>
      <c r="G14" s="126"/>
      <c r="H14" s="126"/>
      <c r="I14" s="126"/>
      <c r="J14" s="126"/>
      <c r="K14" s="85"/>
    </row>
    <row r="15" spans="1:14" s="36" customFormat="1" ht="15.75" customHeight="1" x14ac:dyDescent="0.25">
      <c r="A15" s="36" t="s">
        <v>462</v>
      </c>
      <c r="E15" s="203" t="s">
        <v>385</v>
      </c>
      <c r="F15" s="75" t="s">
        <v>463</v>
      </c>
      <c r="G15" s="58"/>
      <c r="H15" s="58"/>
      <c r="I15" s="58"/>
      <c r="J15" s="58"/>
      <c r="L15" s="36" t="s">
        <v>464</v>
      </c>
    </row>
    <row r="16" spans="1:14" s="36" customFormat="1" ht="15.75" customHeight="1" x14ac:dyDescent="0.25">
      <c r="A16" s="36" t="s">
        <v>465</v>
      </c>
      <c r="E16" s="596" t="s">
        <v>464</v>
      </c>
      <c r="F16" s="596"/>
      <c r="G16" s="596"/>
      <c r="H16" s="596"/>
      <c r="I16" s="58"/>
      <c r="J16" s="58"/>
    </row>
    <row r="17" spans="1:15" s="36" customFormat="1" ht="15.75" customHeight="1" x14ac:dyDescent="0.25">
      <c r="A17" s="38" t="s">
        <v>466</v>
      </c>
    </row>
    <row r="18" spans="1:15" ht="15.75" customHeight="1" thickBot="1" x14ac:dyDescent="0.3">
      <c r="M18" s="39" t="s">
        <v>467</v>
      </c>
    </row>
    <row r="19" spans="1:15" ht="18.75" customHeight="1" thickBot="1" x14ac:dyDescent="0.25">
      <c r="A19" s="552" t="s">
        <v>468</v>
      </c>
      <c r="B19" s="553"/>
      <c r="C19" s="553"/>
      <c r="D19" s="553"/>
      <c r="E19" s="553"/>
      <c r="F19" s="553"/>
      <c r="G19" s="553"/>
      <c r="H19" s="553"/>
      <c r="I19" s="553"/>
      <c r="J19" s="554"/>
      <c r="K19" s="40" t="s">
        <v>469</v>
      </c>
      <c r="L19" s="40" t="s">
        <v>470</v>
      </c>
      <c r="M19" s="41" t="s">
        <v>471</v>
      </c>
    </row>
    <row r="20" spans="1:15" ht="5.25" customHeight="1" x14ac:dyDescent="0.2">
      <c r="A20" s="66"/>
      <c r="B20" s="42"/>
      <c r="C20" s="42"/>
      <c r="D20" s="42"/>
      <c r="E20" s="42"/>
      <c r="F20" s="42"/>
      <c r="G20" s="42"/>
      <c r="H20" s="42"/>
      <c r="I20" s="42"/>
      <c r="J20" s="43"/>
      <c r="K20" s="44"/>
      <c r="L20" s="44"/>
      <c r="M20" s="67"/>
    </row>
    <row r="21" spans="1:15" s="36" customFormat="1" ht="30.75" customHeight="1" x14ac:dyDescent="0.25">
      <c r="A21" s="68" t="s">
        <v>472</v>
      </c>
      <c r="B21" s="555" t="s">
        <v>1671</v>
      </c>
      <c r="C21" s="555"/>
      <c r="D21" s="555"/>
      <c r="E21" s="555"/>
      <c r="F21" s="555"/>
      <c r="G21" s="555"/>
      <c r="H21" s="555"/>
      <c r="I21" s="555"/>
      <c r="J21" s="556"/>
      <c r="K21" s="45"/>
      <c r="L21" s="45"/>
      <c r="M21" s="69"/>
      <c r="N21" s="46"/>
    </row>
    <row r="22" spans="1:15" s="36" customFormat="1" ht="27" customHeight="1" x14ac:dyDescent="0.25">
      <c r="A22" s="70"/>
      <c r="B22" s="47" t="e">
        <f>VLOOKUP(E15,'Bang tinh Manor'!$B$5:$H$398,7,0)</f>
        <v>#N/A</v>
      </c>
      <c r="C22" s="47" t="s">
        <v>473</v>
      </c>
      <c r="D22" s="48" t="s">
        <v>474</v>
      </c>
      <c r="E22" s="49">
        <v>9450</v>
      </c>
      <c r="F22" s="50" t="s">
        <v>475</v>
      </c>
      <c r="G22" s="48" t="s">
        <v>474</v>
      </c>
      <c r="H22" s="51">
        <v>3</v>
      </c>
      <c r="I22" s="47" t="s">
        <v>476</v>
      </c>
      <c r="J22" s="52"/>
      <c r="K22" s="53" t="e">
        <f>+M22/1.1</f>
        <v>#N/A</v>
      </c>
      <c r="L22" s="53" t="e">
        <f>+K22*0.1</f>
        <v>#N/A</v>
      </c>
      <c r="M22" s="71" t="e">
        <f>+B22*E22*H22-1</f>
        <v>#N/A</v>
      </c>
      <c r="N22" s="46"/>
      <c r="O22" s="127" t="e">
        <f>B22*E22*2</f>
        <v>#N/A</v>
      </c>
    </row>
    <row r="23" spans="1:15" s="36" customFormat="1" ht="30" customHeight="1" x14ac:dyDescent="0.25">
      <c r="A23" s="72" t="s">
        <v>472</v>
      </c>
      <c r="B23" s="598" t="s">
        <v>1572</v>
      </c>
      <c r="C23" s="598"/>
      <c r="D23" s="598"/>
      <c r="E23" s="598"/>
      <c r="F23" s="598"/>
      <c r="G23" s="598"/>
      <c r="H23" s="598"/>
      <c r="I23" s="598"/>
      <c r="J23" s="599"/>
      <c r="K23" s="45"/>
      <c r="L23" s="45"/>
      <c r="M23" s="71">
        <v>0</v>
      </c>
      <c r="N23" s="46"/>
      <c r="O23" s="112"/>
    </row>
    <row r="24" spans="1:15" s="36" customFormat="1" ht="12.75" customHeight="1" thickBot="1" x14ac:dyDescent="0.3">
      <c r="A24" s="73"/>
      <c r="B24" s="47"/>
      <c r="C24" s="47"/>
      <c r="D24" s="48"/>
      <c r="E24" s="49"/>
      <c r="F24" s="50"/>
      <c r="G24" s="48"/>
      <c r="H24" s="51"/>
      <c r="I24" s="47"/>
      <c r="J24" s="52"/>
      <c r="K24" s="53"/>
      <c r="L24" s="53"/>
      <c r="M24" s="71"/>
      <c r="N24" s="46"/>
    </row>
    <row r="25" spans="1:15" ht="20.25" customHeight="1" thickBot="1" x14ac:dyDescent="0.3">
      <c r="A25" s="557" t="s">
        <v>477</v>
      </c>
      <c r="B25" s="558"/>
      <c r="C25" s="558"/>
      <c r="D25" s="558"/>
      <c r="E25" s="558"/>
      <c r="F25" s="558"/>
      <c r="G25" s="558"/>
      <c r="H25" s="558"/>
      <c r="I25" s="558"/>
      <c r="J25" s="54"/>
      <c r="K25" s="591" t="e">
        <f>ROUND(M22+M23,0)</f>
        <v>#N/A</v>
      </c>
      <c r="L25" s="592"/>
      <c r="M25" s="593"/>
      <c r="N25" s="55"/>
      <c r="O25" s="56"/>
    </row>
    <row r="26" spans="1:15" ht="5.25" customHeight="1" x14ac:dyDescent="0.2"/>
    <row r="27" spans="1:15" s="36" customFormat="1" ht="16.5" customHeight="1" x14ac:dyDescent="0.35">
      <c r="A27" s="57" t="s">
        <v>478</v>
      </c>
      <c r="C27" s="62" t="e">
        <f ca="1">[25]!vnd(K25)</f>
        <v>#NAME?</v>
      </c>
      <c r="D27" s="59"/>
    </row>
    <row r="28" spans="1:15" s="36" customFormat="1" ht="5.25" customHeight="1" x14ac:dyDescent="0.25"/>
    <row r="29" spans="1:15" s="36" customFormat="1" ht="18" customHeight="1" thickBot="1" x14ac:dyDescent="0.3">
      <c r="A29" s="60" t="s">
        <v>479</v>
      </c>
    </row>
    <row r="30" spans="1:15" ht="18.75" customHeight="1" x14ac:dyDescent="0.2">
      <c r="A30" s="584" t="s">
        <v>480</v>
      </c>
      <c r="B30" s="585"/>
      <c r="C30" s="585"/>
      <c r="D30" s="585"/>
      <c r="E30" s="585"/>
      <c r="F30" s="585"/>
      <c r="G30" s="585"/>
      <c r="H30" s="585"/>
      <c r="I30" s="585"/>
      <c r="J30" s="585"/>
      <c r="K30" s="585"/>
      <c r="L30" s="585"/>
      <c r="M30" s="586"/>
    </row>
    <row r="31" spans="1:15" ht="24.75" customHeight="1" x14ac:dyDescent="0.2">
      <c r="A31" s="587" t="s">
        <v>481</v>
      </c>
      <c r="B31" s="566"/>
      <c r="C31" s="566"/>
      <c r="D31" s="566"/>
      <c r="E31" s="566"/>
      <c r="F31" s="566"/>
      <c r="G31" s="566"/>
      <c r="H31" s="566"/>
      <c r="I31" s="566"/>
      <c r="J31" s="566"/>
      <c r="K31" s="566"/>
      <c r="L31" s="566"/>
      <c r="M31" s="588"/>
    </row>
    <row r="32" spans="1:15" ht="15" customHeight="1" x14ac:dyDescent="0.2">
      <c r="A32" s="589" t="s">
        <v>482</v>
      </c>
      <c r="B32" s="569"/>
      <c r="C32" s="569"/>
      <c r="D32" s="569"/>
      <c r="E32" s="569"/>
      <c r="F32" s="569"/>
      <c r="G32" s="569"/>
      <c r="H32" s="569"/>
      <c r="I32" s="569"/>
      <c r="J32" s="569"/>
      <c r="K32" s="569"/>
      <c r="L32" s="569"/>
      <c r="M32" s="590"/>
    </row>
    <row r="33" spans="1:15" ht="15" customHeight="1" x14ac:dyDescent="0.2">
      <c r="A33" s="589" t="s">
        <v>483</v>
      </c>
      <c r="B33" s="569"/>
      <c r="C33" s="569"/>
      <c r="D33" s="569"/>
      <c r="E33" s="569"/>
      <c r="F33" s="569"/>
      <c r="G33" s="569"/>
      <c r="H33" s="569"/>
      <c r="I33" s="569"/>
      <c r="J33" s="569"/>
      <c r="K33" s="569"/>
      <c r="L33" s="569"/>
      <c r="M33" s="590"/>
    </row>
    <row r="34" spans="1:15" ht="15" customHeight="1" x14ac:dyDescent="0.2">
      <c r="A34" s="589" t="s">
        <v>484</v>
      </c>
      <c r="B34" s="569"/>
      <c r="C34" s="569"/>
      <c r="D34" s="569"/>
      <c r="E34" s="569"/>
      <c r="F34" s="569"/>
      <c r="G34" s="569"/>
      <c r="H34" s="569"/>
      <c r="I34" s="569"/>
      <c r="J34" s="569"/>
      <c r="K34" s="569"/>
      <c r="L34" s="569"/>
      <c r="M34" s="590"/>
    </row>
    <row r="35" spans="1:15" s="36" customFormat="1" ht="4.5" customHeight="1" x14ac:dyDescent="0.25"/>
    <row r="36" spans="1:15" ht="56.25" customHeight="1" x14ac:dyDescent="0.2">
      <c r="A36" s="583" t="s">
        <v>498</v>
      </c>
      <c r="B36" s="583"/>
      <c r="C36" s="583"/>
      <c r="D36" s="583"/>
      <c r="E36" s="583"/>
      <c r="F36" s="583"/>
      <c r="G36" s="583"/>
      <c r="H36" s="583"/>
      <c r="I36" s="583"/>
      <c r="J36" s="583"/>
      <c r="K36" s="583"/>
      <c r="L36" s="583"/>
      <c r="M36" s="583"/>
    </row>
    <row r="37" spans="1:15" ht="27" customHeight="1" x14ac:dyDescent="0.2">
      <c r="A37" s="582" t="s">
        <v>485</v>
      </c>
      <c r="B37" s="582"/>
      <c r="C37" s="582"/>
      <c r="D37" s="582"/>
      <c r="E37" s="582"/>
      <c r="F37" s="582"/>
      <c r="G37" s="582"/>
      <c r="H37" s="582"/>
      <c r="I37" s="582"/>
      <c r="J37" s="582"/>
      <c r="K37" s="582"/>
      <c r="L37" s="582"/>
      <c r="M37" s="582"/>
    </row>
    <row r="38" spans="1:15" ht="57" customHeight="1" x14ac:dyDescent="0.2">
      <c r="A38" s="583" t="s">
        <v>499</v>
      </c>
      <c r="B38" s="583"/>
      <c r="C38" s="583"/>
      <c r="D38" s="583"/>
      <c r="E38" s="583"/>
      <c r="F38" s="583"/>
      <c r="G38" s="583"/>
      <c r="H38" s="583"/>
      <c r="I38" s="583"/>
      <c r="J38" s="583"/>
      <c r="K38" s="583"/>
      <c r="L38" s="583"/>
      <c r="M38" s="583"/>
    </row>
    <row r="39" spans="1:15" ht="30" customHeight="1" x14ac:dyDescent="0.2">
      <c r="A39" s="582" t="s">
        <v>486</v>
      </c>
      <c r="B39" s="582"/>
      <c r="C39" s="582"/>
      <c r="D39" s="582"/>
      <c r="E39" s="582"/>
      <c r="F39" s="582"/>
      <c r="G39" s="582"/>
      <c r="H39" s="582"/>
      <c r="I39" s="582"/>
      <c r="J39" s="582"/>
      <c r="K39" s="582"/>
      <c r="L39" s="582"/>
      <c r="M39" s="582"/>
    </row>
    <row r="40" spans="1:15" s="36" customFormat="1" ht="13.5" customHeight="1" x14ac:dyDescent="0.25"/>
    <row r="41" spans="1:15" s="36" customFormat="1" ht="13.5" customHeight="1" x14ac:dyDescent="0.25"/>
    <row r="42" spans="1:15" s="36" customFormat="1" ht="13.5" customHeight="1" x14ac:dyDescent="0.25"/>
    <row r="43" spans="1:15" s="36" customFormat="1" ht="13.5" customHeight="1" x14ac:dyDescent="0.25"/>
    <row r="44" spans="1:15" s="36" customFormat="1" ht="13.5" customHeight="1" x14ac:dyDescent="0.25"/>
    <row r="45" spans="1:15" s="36" customFormat="1" ht="15" x14ac:dyDescent="0.25">
      <c r="A45" s="581" t="s">
        <v>1509</v>
      </c>
      <c r="B45" s="581"/>
      <c r="C45" s="581"/>
      <c r="D45" s="581"/>
      <c r="E45" s="581"/>
      <c r="F45" s="581"/>
      <c r="L45" s="581" t="s">
        <v>1573</v>
      </c>
      <c r="M45" s="581"/>
      <c r="N45" s="61"/>
      <c r="O45" s="61"/>
    </row>
    <row r="46" spans="1:15" s="36" customFormat="1" ht="15" x14ac:dyDescent="0.25">
      <c r="A46" s="578" t="s">
        <v>1510</v>
      </c>
      <c r="B46" s="578"/>
      <c r="C46" s="578"/>
      <c r="D46" s="578"/>
      <c r="E46" s="578"/>
      <c r="F46" s="578"/>
      <c r="L46" s="578" t="s">
        <v>500</v>
      </c>
      <c r="M46" s="578"/>
      <c r="N46" s="37"/>
      <c r="O46" s="37"/>
    </row>
    <row r="47" spans="1:15" s="36" customFormat="1" ht="6" customHeight="1" x14ac:dyDescent="0.25"/>
    <row r="48" spans="1:15" s="36" customFormat="1" ht="13.5" customHeight="1" x14ac:dyDescent="0.25">
      <c r="A48" s="579" t="s">
        <v>1574</v>
      </c>
      <c r="B48" s="579"/>
      <c r="C48" s="579"/>
      <c r="D48" s="579"/>
      <c r="E48" s="579"/>
      <c r="F48" s="579"/>
      <c r="G48" s="579"/>
      <c r="H48" s="579"/>
      <c r="I48" s="579"/>
      <c r="J48" s="579"/>
      <c r="K48" s="579"/>
      <c r="L48" s="579"/>
      <c r="M48" s="579"/>
    </row>
    <row r="49" spans="1:13" s="36" customFormat="1" ht="13.5" customHeight="1" x14ac:dyDescent="0.25">
      <c r="A49" s="578" t="s">
        <v>487</v>
      </c>
      <c r="B49" s="578"/>
      <c r="C49" s="578"/>
      <c r="D49" s="578"/>
      <c r="E49" s="578"/>
      <c r="F49" s="578"/>
      <c r="G49" s="578"/>
      <c r="H49" s="578"/>
      <c r="I49" s="578"/>
      <c r="J49" s="578"/>
      <c r="K49" s="578"/>
      <c r="L49" s="578"/>
      <c r="M49" s="578"/>
    </row>
    <row r="50" spans="1:13" s="36" customFormat="1" ht="13.5" customHeight="1" x14ac:dyDescent="0.25">
      <c r="A50" s="36" t="s">
        <v>488</v>
      </c>
      <c r="H50" s="36" t="s">
        <v>1575</v>
      </c>
      <c r="M50" s="36" t="s">
        <v>489</v>
      </c>
    </row>
  </sheetData>
  <mergeCells count="24">
    <mergeCell ref="K25:M25"/>
    <mergeCell ref="A10:M10"/>
    <mergeCell ref="E13:H13"/>
    <mergeCell ref="G12:I12"/>
    <mergeCell ref="E16:H16"/>
    <mergeCell ref="A19:J19"/>
    <mergeCell ref="B21:J21"/>
    <mergeCell ref="B23:J23"/>
    <mergeCell ref="A25:I25"/>
    <mergeCell ref="A37:M37"/>
    <mergeCell ref="A38:M38"/>
    <mergeCell ref="A39:M39"/>
    <mergeCell ref="A30:M30"/>
    <mergeCell ref="A31:M31"/>
    <mergeCell ref="A32:M32"/>
    <mergeCell ref="A33:M33"/>
    <mergeCell ref="A34:M34"/>
    <mergeCell ref="A36:M36"/>
    <mergeCell ref="A48:M48"/>
    <mergeCell ref="A49:M49"/>
    <mergeCell ref="L45:M45"/>
    <mergeCell ref="L46:M46"/>
    <mergeCell ref="A45:F45"/>
    <mergeCell ref="A46:F46"/>
  </mergeCells>
  <printOptions horizontalCentered="1"/>
  <pageMargins left="0.43" right="0" top="0.5" bottom="0" header="0" footer="0"/>
  <pageSetup scale="8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bravo63</vt:lpstr>
      <vt:lpstr>Sheet3</vt:lpstr>
      <vt:lpstr>Debit manor A5</vt:lpstr>
      <vt:lpstr>Bang tinh Manor</vt:lpstr>
      <vt:lpstr>Debit villa A5</vt:lpstr>
      <vt:lpstr>Bang tinh villa</vt:lpstr>
      <vt:lpstr>Debit can vom</vt:lpstr>
      <vt:lpstr>Debit Villa A4</vt:lpstr>
      <vt:lpstr>Debit manor A4</vt:lpstr>
      <vt:lpstr>bravo63 </vt:lpstr>
      <vt:lpstr>Sheet1</vt:lpstr>
      <vt:lpstr>Sheet2</vt:lpstr>
      <vt:lpstr>'Debit can vom'!Print_Area</vt:lpstr>
      <vt:lpstr>'Debit manor A4'!Print_Area</vt:lpstr>
      <vt:lpstr>'Debit manor A5'!Print_Area</vt:lpstr>
      <vt:lpstr>'Debit Villa A4'!Print_Area</vt:lpstr>
      <vt:lpstr>'Debit villa A5'!Print_Area</vt:lpstr>
      <vt:lpstr>Sheet2!Print_Area</vt:lpstr>
      <vt:lpstr>'Bang tinh Manor'!Print_Titles</vt:lpstr>
      <vt:lpstr>'Bang tinh villa'!Print_Titles</vt:lpstr>
      <vt:lpstr>bravo63!Print_Titles</vt:lpstr>
      <vt:lpstr>'bravo63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thuttm</dc:creator>
  <cp:lastModifiedBy>Tran Thi Hong. Dien</cp:lastModifiedBy>
  <cp:lastPrinted>2022-06-30T01:25:42Z</cp:lastPrinted>
  <dcterms:created xsi:type="dcterms:W3CDTF">2014-12-29T09:52:23Z</dcterms:created>
  <dcterms:modified xsi:type="dcterms:W3CDTF">2022-06-30T01:26:21Z</dcterms:modified>
</cp:coreProperties>
</file>