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DOAN\Desktop\"/>
    </mc:Choice>
  </mc:AlternateContent>
  <xr:revisionPtr revIDLastSave="0" documentId="13_ncr:1_{C440E57C-B9F0-4F73-BCC4-E0D8D78A54D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OM_RFBatery switch" sheetId="1" r:id="rId1"/>
    <sheet name="Nháp" sheetId="2" state="hidden" r:id="rId2"/>
  </sheets>
  <calcPr calcId="191029"/>
</workbook>
</file>

<file path=xl/calcChain.xml><?xml version="1.0" encoding="utf-8"?>
<calcChain xmlns="http://schemas.openxmlformats.org/spreadsheetml/2006/main">
  <c r="G11" i="1" l="1"/>
  <c r="G30" i="1"/>
  <c r="G22" i="1"/>
  <c r="G17" i="1"/>
  <c r="G13" i="1"/>
  <c r="G19" i="1"/>
  <c r="G2" i="1"/>
  <c r="G3" i="1"/>
  <c r="G4" i="1"/>
  <c r="G5" i="1"/>
  <c r="G6" i="1"/>
  <c r="G7" i="1"/>
  <c r="G8" i="1"/>
  <c r="G9" i="1"/>
  <c r="G10" i="1"/>
  <c r="G12" i="1"/>
  <c r="G14" i="1"/>
  <c r="G15" i="1"/>
  <c r="G16" i="1"/>
  <c r="G18" i="1"/>
  <c r="G20" i="1"/>
  <c r="G21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 l="1"/>
  <c r="K51" i="2"/>
  <c r="G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I7" i="2"/>
  <c r="K6" i="2"/>
  <c r="I6" i="2"/>
  <c r="K5" i="2"/>
  <c r="I5" i="2"/>
  <c r="K4" i="2"/>
  <c r="I4" i="2"/>
  <c r="K3" i="2"/>
  <c r="I3" i="2"/>
  <c r="K2" i="2"/>
  <c r="I2" i="2"/>
</calcChain>
</file>

<file path=xl/sharedStrings.xml><?xml version="1.0" encoding="utf-8"?>
<sst xmlns="http://schemas.openxmlformats.org/spreadsheetml/2006/main" count="590" uniqueCount="266">
  <si>
    <t>Qty</t>
  </si>
  <si>
    <t>Value</t>
  </si>
  <si>
    <t>Device</t>
  </si>
  <si>
    <t>Package</t>
  </si>
  <si>
    <t>Parts</t>
  </si>
  <si>
    <t>Description</t>
  </si>
  <si>
    <t>AK500/3</t>
  </si>
  <si>
    <t>X5</t>
  </si>
  <si>
    <t>CONNECTOR</t>
  </si>
  <si>
    <t>AK500/4</t>
  </si>
  <si>
    <t>X1</t>
  </si>
  <si>
    <t>AK500/6</t>
  </si>
  <si>
    <t>X3</t>
  </si>
  <si>
    <t>AK500/8</t>
  </si>
  <si>
    <t>IO</t>
  </si>
  <si>
    <t>DC-2.1MM-5MM</t>
  </si>
  <si>
    <t>DC-21MM</t>
  </si>
  <si>
    <t>X2</t>
  </si>
  <si>
    <t>5mm x 2.1mm jack</t>
  </si>
  <si>
    <t>LEDCHIP-LED0805</t>
  </si>
  <si>
    <t>CHIP-LED0805</t>
  </si>
  <si>
    <t>LED5, LED6</t>
  </si>
  <si>
    <t>LED</t>
  </si>
  <si>
    <t>SJ</t>
  </si>
  <si>
    <t>SJ1</t>
  </si>
  <si>
    <t>SMD solder JUMPER</t>
  </si>
  <si>
    <t>0.1R</t>
  </si>
  <si>
    <t>R-EU_R2512</t>
  </si>
  <si>
    <t>R2512</t>
  </si>
  <si>
    <t>R11</t>
  </si>
  <si>
    <t>RESISTOR, European symbol</t>
  </si>
  <si>
    <t>1.2K</t>
  </si>
  <si>
    <t>R-EU_R0805</t>
  </si>
  <si>
    <t>R0805</t>
  </si>
  <si>
    <t>R30, R34</t>
  </si>
  <si>
    <t>100nF</t>
  </si>
  <si>
    <t>C-EUC0805</t>
  </si>
  <si>
    <t>C0805</t>
  </si>
  <si>
    <t>C2, C3, C5, C7, C10, C11, C12, C13, C14, C16, C17, C18, C19, C20, C23, C33, C34, C35, C36, C39, C41, C42</t>
  </si>
  <si>
    <t>CAPACITOR, European symbol</t>
  </si>
  <si>
    <t>100uH</t>
  </si>
  <si>
    <t>DR127</t>
  </si>
  <si>
    <t>L6</t>
  </si>
  <si>
    <t>High Power Density, High Efficiency, Shielded Inductors</t>
  </si>
  <si>
    <t>10K</t>
  </si>
  <si>
    <t>R1, R3, R6, R7, R13, R14, R19, R20, R23, R25, R46</t>
  </si>
  <si>
    <t>10R</t>
  </si>
  <si>
    <t>R2, R5, R12, R15, R42</t>
  </si>
  <si>
    <t>10nF</t>
  </si>
  <si>
    <t>C43, C44, C45, C46</t>
  </si>
  <si>
    <t>11K</t>
  </si>
  <si>
    <t>R31, R36, R45</t>
  </si>
  <si>
    <t>16K</t>
  </si>
  <si>
    <t>R40</t>
  </si>
  <si>
    <t>16V-680uF</t>
  </si>
  <si>
    <t>CPOL-EU153CLV-1012</t>
  </si>
  <si>
    <t>153CLV-1012</t>
  </si>
  <si>
    <t>C21, C22, C24, C25</t>
  </si>
  <si>
    <t>POLARIZED CAPACITOR, European symbol</t>
  </si>
  <si>
    <t>16V_100uF</t>
  </si>
  <si>
    <t>CPOL-EU153CLV-0605</t>
  </si>
  <si>
    <t>153CLV-0605</t>
  </si>
  <si>
    <t>C1, C4, C6, C8, C9, C15</t>
  </si>
  <si>
    <t>1K</t>
  </si>
  <si>
    <t>R16, R17, R18, R21, R27, R32, R35, R38, R41, R43</t>
  </si>
  <si>
    <t>2.2K</t>
  </si>
  <si>
    <t>R33, R37</t>
  </si>
  <si>
    <t>200K</t>
  </si>
  <si>
    <t>R44</t>
  </si>
  <si>
    <t>20K</t>
  </si>
  <si>
    <t>R24, R26</t>
  </si>
  <si>
    <t>24K</t>
  </si>
  <si>
    <t>R29</t>
  </si>
  <si>
    <t>25V-470uF</t>
  </si>
  <si>
    <t>C26, C29, C32, C37</t>
  </si>
  <si>
    <t>290N08</t>
  </si>
  <si>
    <t>IRFP240-H</t>
  </si>
  <si>
    <t>TO247BH</t>
  </si>
  <si>
    <t>Q1, Q2, Q3, Q4, Q5, Q6, Q7, Q8, Q9</t>
  </si>
  <si>
    <t>HEXFET Power MosFet</t>
  </si>
  <si>
    <t>33uH</t>
  </si>
  <si>
    <t>L7</t>
  </si>
  <si>
    <t>35V_470uF</t>
  </si>
  <si>
    <t>C27, C28</t>
  </si>
  <si>
    <t>4.7K</t>
  </si>
  <si>
    <t>R4</t>
  </si>
  <si>
    <t>47uH</t>
  </si>
  <si>
    <t>L1, L2, L3, L4, L5, L8</t>
  </si>
  <si>
    <t>5.1K</t>
  </si>
  <si>
    <t>R39</t>
  </si>
  <si>
    <t>56K</t>
  </si>
  <si>
    <t>R28</t>
  </si>
  <si>
    <t>6.3V_1000uF</t>
  </si>
  <si>
    <t>CPOL-EU153CLV-0810</t>
  </si>
  <si>
    <t>153CLV-0810</t>
  </si>
  <si>
    <t>C30, C31</t>
  </si>
  <si>
    <t>63V_100uF</t>
  </si>
  <si>
    <t>C38</t>
  </si>
  <si>
    <t>7805DT</t>
  </si>
  <si>
    <t>7806DT</t>
  </si>
  <si>
    <t>TO252</t>
  </si>
  <si>
    <t>IC3</t>
  </si>
  <si>
    <t>Positive VOLTAGE REGULATOR</t>
  </si>
  <si>
    <t>8MM_PAD</t>
  </si>
  <si>
    <t>8MM_HOLD_COPPER_PAD</t>
  </si>
  <si>
    <t>U$1, U$2, U$3, U$4, U$5, U$6</t>
  </si>
  <si>
    <t>ACS712</t>
  </si>
  <si>
    <t>SO08</t>
  </si>
  <si>
    <t>IC4</t>
  </si>
  <si>
    <t>ACS750LCA-050</t>
  </si>
  <si>
    <t>ACS75050</t>
  </si>
  <si>
    <t>IC2</t>
  </si>
  <si>
    <t>Current Sensor</t>
  </si>
  <si>
    <t>B1212S-2W</t>
  </si>
  <si>
    <t>B1212S_2W</t>
  </si>
  <si>
    <t>DZ12V</t>
  </si>
  <si>
    <t>ZENER-DIODESMB</t>
  </si>
  <si>
    <t>SMB</t>
  </si>
  <si>
    <t>D4, D5, D6, D15</t>
  </si>
  <si>
    <t>Z-Diode</t>
  </si>
  <si>
    <t>DZ5.1V</t>
  </si>
  <si>
    <t>D1, D2, D3</t>
  </si>
  <si>
    <t>FB_100R</t>
  </si>
  <si>
    <t>R9, R22</t>
  </si>
  <si>
    <t>FB_1R</t>
  </si>
  <si>
    <t>R8, R10</t>
  </si>
  <si>
    <t>INA219</t>
  </si>
  <si>
    <t>SOT23-8</t>
  </si>
  <si>
    <t>U3</t>
  </si>
  <si>
    <t>INA219 - I2C Current/Power Monitor</t>
  </si>
  <si>
    <t>LM2596-5.0</t>
  </si>
  <si>
    <t>LM2596S</t>
  </si>
  <si>
    <t>TO263-5</t>
  </si>
  <si>
    <t>IC8</t>
  </si>
  <si>
    <t>STEP-DOWN VOLTAGE REGULATOR</t>
  </si>
  <si>
    <t>LM2596HVS</t>
  </si>
  <si>
    <t>IC6, IC7</t>
  </si>
  <si>
    <t>LM358D</t>
  </si>
  <si>
    <t>IC1, IC5</t>
  </si>
  <si>
    <t>OP AMP also LM158; LM258; LM2904</t>
  </si>
  <si>
    <t>SS34-AB</t>
  </si>
  <si>
    <t>DIODE-DO214BA</t>
  </si>
  <si>
    <t>DO214BA</t>
  </si>
  <si>
    <t>D7, D8, D9, D10, D11, D12, D13, D14</t>
  </si>
  <si>
    <t>DIODE</t>
  </si>
  <si>
    <t>TLP250(F)</t>
  </si>
  <si>
    <t>DIP1016W50P254L966H380Q8P</t>
  </si>
  <si>
    <t>U1, U2</t>
  </si>
  <si>
    <t>XL6009</t>
  </si>
  <si>
    <t>DPAK170P1435X465-6N</t>
  </si>
  <si>
    <t>VR1</t>
  </si>
  <si>
    <t>Price</t>
  </si>
  <si>
    <t>Order QTY</t>
  </si>
  <si>
    <t>PCS/PKG</t>
  </si>
  <si>
    <t>LKCL Link</t>
  </si>
  <si>
    <t>Total</t>
  </si>
  <si>
    <t>Column2</t>
  </si>
  <si>
    <t>tu-nhom-16v-680uf</t>
  </si>
  <si>
    <t>cuon-cam-dan-cdrh127-100uh</t>
  </si>
  <si>
    <t>dien-tro-dan-0805-10k</t>
  </si>
  <si>
    <t>dien-tro-dan-0805-1.2k</t>
  </si>
  <si>
    <t>tu-dan-0805-104-100nf</t>
  </si>
  <si>
    <t>Cần làm</t>
  </si>
  <si>
    <t>dien-tro-dan-0805-11k</t>
  </si>
  <si>
    <t>tu-dan-0805-103-10nf</t>
  </si>
  <si>
    <t>dien-tro-dan-0805-16k</t>
  </si>
  <si>
    <t>tu-nhom-16v-100uf</t>
  </si>
  <si>
    <t>dien-tro-dan-0805-1k</t>
  </si>
  <si>
    <t>dien-tro-dan-0805-10r</t>
  </si>
  <si>
    <t>dien-tro-dan-0805-200k</t>
  </si>
  <si>
    <t>dien-tro-dan-0805-20k</t>
  </si>
  <si>
    <t>dien-tro-dan-0805-24k</t>
  </si>
  <si>
    <t>tu-nhom-25v-470uf</t>
  </si>
  <si>
    <t>290n08-tfp290n08-n-mosfet</t>
  </si>
  <si>
    <t>cuon-cam-dan-cdrh127-33uh</t>
  </si>
  <si>
    <t>tu-nhom-35v-470uf</t>
  </si>
  <si>
    <t>cuon-cam-dan-cdrh127-47uh</t>
  </si>
  <si>
    <t>dien-tro-dan-0805-56k</t>
  </si>
  <si>
    <t>tu-nhom-63v-100uf</t>
  </si>
  <si>
    <t>tu-nhom-6.3v-1000uf</t>
  </si>
  <si>
    <t>dien-tro-dan-0805-5.1k</t>
  </si>
  <si>
    <t>dien-tro-dan-0805-4.7k</t>
  </si>
  <si>
    <t>dien-tro-dan-0805-2.2k</t>
  </si>
  <si>
    <t>7805-05a-5v-to-252-loai-thuong</t>
  </si>
  <si>
    <t>b1212s-2w-sip-4</t>
  </si>
  <si>
    <t>diode-zener-12w-5.1v</t>
  </si>
  <si>
    <t>dien-tro-dan-0805-100r</t>
  </si>
  <si>
    <t>dien-tro-dan-0805-1r</t>
  </si>
  <si>
    <t>lm2596s-50-buck-3a-5v-to-263-loai-tot-dong-day</t>
  </si>
  <si>
    <t>lm2596hvs-adj-buck-3a-to263-5-dong-day</t>
  </si>
  <si>
    <t>lm358-lm358dr-sop-8</t>
  </si>
  <si>
    <t>ss34-smc-3a-40v-do-214ab</t>
  </si>
  <si>
    <t>tlp250-dip-8-chinh-hang-toshiba</t>
  </si>
  <si>
    <t>xl6009-4a-42v-400khz-to-263</t>
  </si>
  <si>
    <t>Hết hàng</t>
  </si>
  <si>
    <t>đực cái hay loại nào v</t>
  </si>
  <si>
    <t>led thì lấy màu gì v</t>
  </si>
  <si>
    <t>không biết cái này</t>
  </si>
  <si>
    <t>chưa biết nhặt ở shop nào</t>
  </si>
  <si>
    <t>acs712elctr-05b-t-sop-8</t>
  </si>
  <si>
    <t>cam-bien-dong-50a-acs758lcb-050b</t>
  </si>
  <si>
    <t>diode-zener-1w-12v</t>
  </si>
  <si>
    <t>IRFZ44N</t>
  </si>
  <si>
    <t>Mosfet</t>
  </si>
  <si>
    <t>ACS750LCA-200</t>
  </si>
  <si>
    <t>GREEN</t>
  </si>
  <si>
    <t>ORANGE</t>
  </si>
  <si>
    <t>Unit Price (USD)</t>
  </si>
  <si>
    <t>Ext. Price (USD)</t>
  </si>
  <si>
    <t>Mouser #</t>
  </si>
  <si>
    <t>511-LM358D</t>
  </si>
  <si>
    <t>Header 3P</t>
  </si>
  <si>
    <t>Header 4P</t>
  </si>
  <si>
    <t>Header 6P</t>
  </si>
  <si>
    <t>Header 8P</t>
  </si>
  <si>
    <t>DC Female</t>
  </si>
  <si>
    <t>926-LM2596S-12/NOPB</t>
  </si>
  <si>
    <t>926-LM2596S-ADJ/NOPB</t>
  </si>
  <si>
    <t>844-IRFP240PBF</t>
  </si>
  <si>
    <t>250-712ELCTR20AT</t>
  </si>
  <si>
    <t>757-TLP250HTP1F</t>
  </si>
  <si>
    <t>595-INA219BIDR</t>
  </si>
  <si>
    <t>250-759ECB200BPFFT</t>
  </si>
  <si>
    <t>942-IRFZ44NPBF</t>
  </si>
  <si>
    <t>512-SS34</t>
  </si>
  <si>
    <t>78-TZMC5.1</t>
  </si>
  <si>
    <t>625-ZM4742A</t>
  </si>
  <si>
    <t>490-PEME2-S12-S12-S</t>
  </si>
  <si>
    <t>710-742792091</t>
  </si>
  <si>
    <t>810-MPZ2012S101AT000</t>
  </si>
  <si>
    <t>511-L7805CD2T-TR</t>
  </si>
  <si>
    <t>667-EEE-FP0J102AL</t>
  </si>
  <si>
    <t>80-A784MS107M1JLAV28</t>
  </si>
  <si>
    <t>667-EEE-FN1V471UV</t>
  </si>
  <si>
    <t>80-A784MS477M1ELAS18</t>
  </si>
  <si>
    <t>80-EXV687M016S9PAA</t>
  </si>
  <si>
    <t>667-EEE-FPC101XAP</t>
  </si>
  <si>
    <t>603-BPSC131380101M00</t>
  </si>
  <si>
    <t>704-DR127-330-R</t>
  </si>
  <si>
    <t>704-DR127-470-R</t>
  </si>
  <si>
    <t>71-WSL2512R1000FEA</t>
  </si>
  <si>
    <t>71-CRCW08051K20FKEC</t>
  </si>
  <si>
    <t>755-SDR10EZPF1002</t>
  </si>
  <si>
    <t>630-HSMD-C170</t>
  </si>
  <si>
    <t>630-HSMG-C170</t>
  </si>
  <si>
    <t>71-CRCW080510R0FKEAH</t>
  </si>
  <si>
    <t>71-CRCW0805-11K-E3</t>
  </si>
  <si>
    <t>71-CRCW080516K0FKEA</t>
  </si>
  <si>
    <t>71-RCA08051K00FKEA</t>
  </si>
  <si>
    <t>71-CRCW08052K20FKEB</t>
  </si>
  <si>
    <t>71-CRCW0805200KFKEB</t>
  </si>
  <si>
    <t>71-CRCW0805-20K-E3</t>
  </si>
  <si>
    <t>71-CRCW0805-24K-E3</t>
  </si>
  <si>
    <t>71-CRCW0805-4.7K-E3</t>
  </si>
  <si>
    <t>71-CRCW08055K10JNEA</t>
  </si>
  <si>
    <t>71-CRCW080556K0FKEAC</t>
  </si>
  <si>
    <t>581-08055C104K</t>
  </si>
  <si>
    <t>581-08055C103KAT4A</t>
  </si>
  <si>
    <t>992-CON-SOCJ-2155</t>
  </si>
  <si>
    <t>179-TB0010-500-03GR</t>
  </si>
  <si>
    <t>179-TB0010-500-04GR</t>
  </si>
  <si>
    <t>179-TB0010-500-06GR</t>
  </si>
  <si>
    <t>179-TB0010-500-08GR</t>
  </si>
  <si>
    <t>C73018 (*)</t>
  </si>
  <si>
    <t>LCSC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</si>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</sst>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"/>
    <numFmt numFmtId="165" formatCode="_(* #,##0_);_(* \(#,##0\);_(* &quot;-&quot;??_);_(@_)"/>
    <numFmt numFmtId="166" formatCode="0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0" xfId="0" applyBorder="1"/>
    <xf numFmtId="0" fontId="19" fillId="0" borderId="10" xfId="43" applyFill="1" applyBorder="1"/>
    <xf numFmtId="0" fontId="0" fillId="0" borderId="12" xfId="0" applyBorder="1"/>
    <xf numFmtId="0" fontId="18" fillId="0" borderId="0" xfId="0" applyFont="1" applyAlignment="1">
      <alignment horizontal="center" vertical="center"/>
    </xf>
    <xf numFmtId="164" fontId="0" fillId="0" borderId="10" xfId="0" applyNumberFormat="1" applyBorder="1"/>
    <xf numFmtId="165" fontId="0" fillId="0" borderId="10" xfId="42" applyNumberFormat="1" applyFont="1" applyFill="1" applyBorder="1"/>
    <xf numFmtId="165" fontId="0" fillId="0" borderId="0" xfId="42" applyNumberFormat="1" applyFont="1"/>
    <xf numFmtId="164" fontId="0" fillId="0" borderId="12" xfId="0" applyNumberFormat="1" applyBorder="1"/>
    <xf numFmtId="165" fontId="0" fillId="0" borderId="12" xfId="42" applyNumberFormat="1" applyFont="1" applyFill="1" applyBorder="1"/>
    <xf numFmtId="0" fontId="18" fillId="0" borderId="15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5" fontId="18" fillId="0" borderId="11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64" fontId="0" fillId="0" borderId="17" xfId="0" applyNumberFormat="1" applyBorder="1"/>
    <xf numFmtId="0" fontId="0" fillId="0" borderId="18" xfId="0" applyBorder="1"/>
    <xf numFmtId="9" fontId="0" fillId="0" borderId="18" xfId="0" applyNumberFormat="1" applyBorder="1"/>
    <xf numFmtId="164" fontId="0" fillId="0" borderId="14" xfId="0" applyNumberFormat="1" applyBorder="1"/>
    <xf numFmtId="0" fontId="0" fillId="0" borderId="13" xfId="0" applyBorder="1"/>
    <xf numFmtId="0" fontId="0" fillId="0" borderId="0" xfId="0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0" fontId="20" fillId="34" borderId="10" xfId="0" applyFont="1" applyFill="1" applyBorder="1" applyAlignment="1">
      <alignment horizontal="right" vertical="center"/>
    </xf>
    <xf numFmtId="165" fontId="20" fillId="34" borderId="10" xfId="42" applyNumberFormat="1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165" fontId="16" fillId="0" borderId="0" xfId="42" applyNumberFormat="1" applyFont="1"/>
    <xf numFmtId="0" fontId="16" fillId="0" borderId="0" xfId="0" applyFont="1"/>
    <xf numFmtId="0" fontId="19" fillId="33" borderId="12" xfId="43" applyFill="1" applyBorder="1"/>
    <xf numFmtId="0" fontId="0" fillId="33" borderId="10" xfId="0" applyFill="1" applyBorder="1"/>
    <xf numFmtId="0" fontId="0" fillId="33" borderId="18" xfId="0" applyFill="1" applyBorder="1"/>
    <xf numFmtId="0" fontId="19" fillId="35" borderId="10" xfId="43" applyFill="1" applyBorder="1"/>
    <xf numFmtId="0" fontId="19" fillId="0" borderId="18" xfId="43" applyFill="1" applyBorder="1"/>
    <xf numFmtId="0" fontId="21" fillId="0" borderId="10" xfId="0" applyFont="1" applyBorder="1" applyAlignment="1">
      <alignment vertical="center" wrapText="1"/>
    </xf>
    <xf numFmtId="164" fontId="21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4" fillId="0" borderId="0" xfId="43" applyFont="1"/>
    <xf numFmtId="0" fontId="21" fillId="0" borderId="0" xfId="0" applyFont="1"/>
    <xf numFmtId="165" fontId="21" fillId="0" borderId="0" xfId="42" applyNumberFormat="1" applyFont="1"/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4" fillId="0" borderId="10" xfId="43" applyFont="1" applyFill="1" applyBorder="1" applyAlignment="1">
      <alignment vertical="center" wrapText="1"/>
    </xf>
    <xf numFmtId="0" fontId="19" fillId="0" borderId="10" xfId="43" applyFill="1" applyBorder="1" applyAlignment="1">
      <alignment vertical="center" wrapText="1"/>
    </xf>
    <xf numFmtId="0" fontId="24" fillId="0" borderId="10" xfId="43" applyFont="1" applyBorder="1" applyAlignment="1">
      <alignment vertical="center"/>
    </xf>
    <xf numFmtId="0" fontId="24" fillId="0" borderId="0" xfId="43" applyFont="1" applyAlignment="1">
      <alignment vertical="center"/>
    </xf>
    <xf numFmtId="166" fontId="21" fillId="0" borderId="10" xfId="0" applyNumberFormat="1" applyFont="1" applyBorder="1" applyAlignment="1">
      <alignment vertical="center" wrapText="1"/>
    </xf>
    <xf numFmtId="0" fontId="21" fillId="36" borderId="10" xfId="0" applyFont="1" applyFill="1" applyBorder="1" applyAlignment="1">
      <alignment vertical="center" wrapText="1"/>
    </xf>
    <xf numFmtId="0" fontId="20" fillId="34" borderId="10" xfId="0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rgb="FFFFFFFF"/>
        </patternFill>
      </fill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166" formatCode="00.00"/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166" formatCode="00.00"/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numFmt numFmtId="164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2"/>
        <name val="Calibri"/>
        <family val="2"/>
        <scheme val="minor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646D7-F15C-468B-B54D-5987E52F9579}" name="Table352" displayName="Table352" ref="A1:I50" totalsRowShown="0" headerRowDxfId="31" dataDxfId="29" headerRowBorderDxfId="30" tableBorderDxfId="28" totalsRowBorderDxfId="27">
  <autoFilter ref="A1:I50" xr:uid="{77AE94F9-7B2E-4204-9651-AB22DE97432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2" xr3:uid="{136F9A10-FF7E-4896-835F-368A74FF4940}" name="Value" dataDxfId="26"/>
    <tableColumn id="3" xr3:uid="{D127C5E4-CF7F-4141-8472-BA8E98FE38F8}" name="Device" dataDxfId="25"/>
    <tableColumn id="4" xr3:uid="{74F85F9E-E5D3-4C65-A3FA-9522E88D98AB}" name="Package" dataDxfId="24"/>
    <tableColumn id="10" xr3:uid="{5DBE253D-928D-49F0-B716-BA5F7A8C160B}" name="Parts" dataDxfId="23"/>
    <tableColumn id="1" xr3:uid="{F3893F20-CA11-4CE6-8884-7CF0A714C88C}" name="Qty" dataDxfId="22"/>
    <tableColumn id="7" xr3:uid="{B3E33952-2459-4213-B202-6167843F7808}" name="Unit Price (USD)" dataDxfId="21"/>
    <tableColumn id="8" xr3:uid="{9C850773-B369-4A8F-9CE7-82D8DC125914}" name="Ext. Price (USD)" dataDxfId="20">
      <calculatedColumnFormula>Table352[[#This Row],[Qty]]*Table352[[#This Row],[Unit Price (USD)]]</calculatedColumnFormula>
    </tableColumn>
    <tableColumn id="9" xr3:uid="{1D860D6D-9BF1-400A-BB1E-F07D07FFE80B}" name="Mouser #" dataDxfId="19"/>
    <tableColumn id="6" xr3:uid="{F79EEADF-4FFE-4114-B91F-DC049E6E297B}" name="Description" dataDxfId="1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01E993-D952-44D0-A3DE-26D91C2BBCA8}" name="Table35" displayName="Table35" ref="A1:M50" totalsRowShown="0" headerRowDxfId="17" dataDxfId="15" headerRowBorderDxfId="16" tableBorderDxfId="14" totalsRowBorderDxfId="13">
  <autoFilter ref="A1:M50" xr:uid="{165239F5-3838-4A3C-94B9-3AF80A3177A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7FF95ACA-BC27-43C1-8316-A8B0175C0817}" name="Qty" dataDxfId="12"/>
    <tableColumn id="2" xr3:uid="{0048E4B8-C175-43D9-8CA0-E363BEBB9657}" name="Value" dataDxfId="11"/>
    <tableColumn id="3" xr3:uid="{3313F25A-BE24-4379-9D28-687360EC3580}" name="Device" dataDxfId="10"/>
    <tableColumn id="4" xr3:uid="{A4CCCC66-6343-4DA7-840E-AE43F650A0C9}" name="Package" dataDxfId="9"/>
    <tableColumn id="5" xr3:uid="{C72B6728-63B4-4FD4-BAB5-3CFE3FBC6CE7}" name="Parts" dataDxfId="8"/>
    <tableColumn id="6" xr3:uid="{5133B506-2361-4B5B-B87E-88676B229E1A}" name="Description" dataDxfId="7"/>
    <tableColumn id="7" xr3:uid="{0DBB6B31-CBB7-43E8-A135-5201643393C9}" name="PCS/PKG" dataDxfId="6"/>
    <tableColumn id="8" xr3:uid="{F3F28E95-53DE-4D24-ADD5-1EE75AFB005D}" name="Price" dataDxfId="5" dataCellStyle="Comma"/>
    <tableColumn id="16" xr3:uid="{0D36A126-F309-4EFA-A17A-BD76533930E9}" name="Column2" dataDxfId="4" dataCellStyle="Comma">
      <calculatedColumnFormula>ROUNDUP((Table35[[#This Row],[Qty]]*$M$2+Table35[[#This Row],[Qty]]*$M$2*0.2)/Table35[[#This Row],[PCS/PKG]],0)</calculatedColumnFormula>
    </tableColumn>
    <tableColumn id="9" xr3:uid="{DC9A4A98-51D0-414F-9360-988C483263DC}" name="Order QTY" dataDxfId="3"/>
    <tableColumn id="10" xr3:uid="{ABA2DC45-775D-4A98-954D-6F3884753F91}" name="Total" dataDxfId="2" dataCellStyle="Comma">
      <calculatedColumnFormula>J2*H2</calculatedColumnFormula>
    </tableColumn>
    <tableColumn id="12" xr3:uid="{BE98FFC1-D33B-405F-826F-EA19299E04EB}" name="LKCL Link" dataDxfId="1"/>
    <tableColumn id="15" xr3:uid="{B4D142A1-2C81-4B4F-83B8-F9AF357CE663}" name="Cần làm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vn/ProductDetail/Wurth-Elektronik/742792091?qs=5twSNpOB8IDIOBttsG3Ptg%3D%3D" TargetMode="External"/><Relationship Id="rId18" Type="http://schemas.openxmlformats.org/officeDocument/2006/relationships/hyperlink" Target="https://www.mouser.vn/ProductDetail/Panasonic/EEE-FN1V471UV?qs=sGAEpiMZZMvwFf0viD3Y3a3yb5D6sPUgmQTi8UBrjfvxhZIeSnm9cA%3D%3D" TargetMode="External"/><Relationship Id="rId26" Type="http://schemas.openxmlformats.org/officeDocument/2006/relationships/hyperlink" Target="https://www.mouser.vn/ProductDetail/Vishay-Dale/CRCW08051K20FKEC?qs=sGAEpiMZZMvdGkrng054t1VbmbR8V6nMAvndEBfaAHk%3D" TargetMode="External"/><Relationship Id="rId39" Type="http://schemas.openxmlformats.org/officeDocument/2006/relationships/hyperlink" Target="https://www.mouser.vn/ProductDetail/Vishay-Dale/CRCW08055K10JNEA?qs=sGAEpiMZZMtlubZbdhIBIDzb53C4qBeQEk%2FwmfVguRA%3D" TargetMode="External"/><Relationship Id="rId3" Type="http://schemas.openxmlformats.org/officeDocument/2006/relationships/hyperlink" Target="https://www.mouser.vn/QuickViewProdDetail.aspx?PartNum=844-IRFP240PBF&amp;KeepThis=true&amp;TB_iframe=true&amp;height=375&amp;width=530&amp;QuickView=true" TargetMode="External"/><Relationship Id="rId21" Type="http://schemas.openxmlformats.org/officeDocument/2006/relationships/hyperlink" Target="https://www.mouser.vn/ProductDetail/Panasonic/EEE-FPC101XAP?qs=d1CqaRUMZD%252BG35SGsZYPEw%3D%3D" TargetMode="External"/><Relationship Id="rId34" Type="http://schemas.openxmlformats.org/officeDocument/2006/relationships/hyperlink" Target="https://www.mouser.vn/ProductDetail/Vishay-Dale/CRCW08052K20FKEB?qs=SM0pg8AlB3oT6C2Zg0h1EA%3D%3D" TargetMode="External"/><Relationship Id="rId42" Type="http://schemas.openxmlformats.org/officeDocument/2006/relationships/hyperlink" Target="https://www.mouser.vn/ProductDetail/KYOCERA-AVX/08055C103KAT4A?qs=rjW0lv%2FNY4MU4YjuQDXlLw%3D%3D" TargetMode="External"/><Relationship Id="rId47" Type="http://schemas.openxmlformats.org/officeDocument/2006/relationships/hyperlink" Target="https://www.mouser.vn/ProductDetail/CUI-Devices/TB0010-500-08GR?qs=HoCaDK9Nz5dgDpGI50Vfhw%3D%3D" TargetMode="External"/><Relationship Id="rId50" Type="http://schemas.openxmlformats.org/officeDocument/2006/relationships/table" Target="../tables/table1.xml"/><Relationship Id="rId7" Type="http://schemas.openxmlformats.org/officeDocument/2006/relationships/hyperlink" Target="https://www.mouser.vn/ProductDetail/Allegro-MicroSystems/ACS759ECB-200B-PFF-T?qs=pUKx8fyJudCMUvA21L3rDw%3D%3D" TargetMode="External"/><Relationship Id="rId12" Type="http://schemas.openxmlformats.org/officeDocument/2006/relationships/hyperlink" Target="https://www.mouser.vn/ProductDetail/CUI-Inc/PEME2-S12-S12-S?qs=7D1LtPJG0i1YgVDWvoceLw%3D%3D" TargetMode="External"/><Relationship Id="rId17" Type="http://schemas.openxmlformats.org/officeDocument/2006/relationships/hyperlink" Target="https://www.mouser.vn/ProductDetail/KEMET/A784MS107M1JLAV028?qs=sGAEpiMZZMvwFf0viD3Y3bXvgfG2gej7rrDzKWpxCQP9c6W8%2FcC3NQ%3D%3D" TargetMode="External"/><Relationship Id="rId25" Type="http://schemas.openxmlformats.org/officeDocument/2006/relationships/hyperlink" Target="https://www.mouser.vn/QuickViewProdDetail.aspx?PartNum=71-WSL2512R1000FEA&amp;KeepThis=true&amp;TB_iframe=true&amp;height=375&amp;width=530&amp;QuickView=true" TargetMode="External"/><Relationship Id="rId33" Type="http://schemas.openxmlformats.org/officeDocument/2006/relationships/hyperlink" Target="https://www.mouser.vn/ProductDetail/Vishay-Draloric/RCA08051K00FKEA?qs=WyvL69DJJa9VdBCx4Aidbg%3D%3D" TargetMode="External"/><Relationship Id="rId38" Type="http://schemas.openxmlformats.org/officeDocument/2006/relationships/hyperlink" Target="https://www.mouser.vn/ProductDetail/Vishay-Dale/CRCW08054K70FKEA?qs=kkyyugUlSrMIzNiWjd4LGQ%3D%3D" TargetMode="External"/><Relationship Id="rId46" Type="http://schemas.openxmlformats.org/officeDocument/2006/relationships/hyperlink" Target="https://www.mouser.vn/ProductDetail/CUI-Devices/TB0010-500-06GR?qs=HoCaDK9Nz5cKKGI8GxqoLQ%3D%3D" TargetMode="External"/><Relationship Id="rId2" Type="http://schemas.openxmlformats.org/officeDocument/2006/relationships/hyperlink" Target="https://www.mouser.vn/ProductDetail/Texas-Instruments/LM2596S-ADJ-NOPB?qs=X1J7HmVL2ZHoMN0DLDcNog%3D%3D" TargetMode="External"/><Relationship Id="rId16" Type="http://schemas.openxmlformats.org/officeDocument/2006/relationships/hyperlink" Target="https://www.mouser.vn/ProductDetail/Panasonic/EEE-FP0J102AL?qs=sGAEpiMZZMvwFf0viD3Y3a3yb5D6sPUgsh5YJGnyCqtL9A4fteOORg%3D%3D" TargetMode="External"/><Relationship Id="rId20" Type="http://schemas.openxmlformats.org/officeDocument/2006/relationships/hyperlink" Target="https://www.mouser.vn/ProductDetail/KEMET/EXV687M016S9PAA?qs=sGAEpiMZZMvwFf0viD3Y3Wd69WbADwG86jMOZoAEv4n5vHuVWOrlhg%3D%3D" TargetMode="External"/><Relationship Id="rId29" Type="http://schemas.openxmlformats.org/officeDocument/2006/relationships/hyperlink" Target="https://www.mouser.vn/ProductDetail/Broadcom-Avago/HSMG-C170?qs=YDL0qNrpDT4lm8ArMPkMEA%3D%3D" TargetMode="External"/><Relationship Id="rId41" Type="http://schemas.openxmlformats.org/officeDocument/2006/relationships/hyperlink" Target="https://www.mouser.vn/ProductDetail/KYOCERA-AVX/08055C104KAT2A?qs=2ujN4bDBNE9mJvapP%252BjopA%3D%3D" TargetMode="External"/><Relationship Id="rId1" Type="http://schemas.openxmlformats.org/officeDocument/2006/relationships/hyperlink" Target="https://www.mouser.vn/ProductDetail/STMicroelectronics/LM358D?qs=4kXaGCtSlT3mFye4RVsPfA%3D%3D" TargetMode="External"/><Relationship Id="rId6" Type="http://schemas.openxmlformats.org/officeDocument/2006/relationships/hyperlink" Target="https://www.mouser.vn/ProductDetail/Texas-Instruments/INA219BIDR?qs=1WmUhT%2FVMINyGsXNJcdD5Q%3D%3D" TargetMode="External"/><Relationship Id="rId11" Type="http://schemas.openxmlformats.org/officeDocument/2006/relationships/hyperlink" Target="https://www.mouser.vn/ProductDetail/Vishay-Semiconductors/ZM4742A-GS08?qs=8Acm1RElxHK1TOeooqKC1w%3D%3D" TargetMode="External"/><Relationship Id="rId24" Type="http://schemas.openxmlformats.org/officeDocument/2006/relationships/hyperlink" Target="https://www.mouser.vn/ProductDetail/Coiltronics-Eaton/DR127-470-R?qs=yzwxPInThYRryCIB5emuUQ%3D%3D" TargetMode="External"/><Relationship Id="rId32" Type="http://schemas.openxmlformats.org/officeDocument/2006/relationships/hyperlink" Target="https://www.mouser.vn/ProductDetail/Vishay-Dale/CRCW080516K0FKEA?qs=sGAEpiMZZMtG0KNrPCHnjUwx9ESGNTAnrH7FPJoLLDg%3D" TargetMode="External"/><Relationship Id="rId37" Type="http://schemas.openxmlformats.org/officeDocument/2006/relationships/hyperlink" Target="https://www.mouser.vn/ProductDetail/Vishay-Dale/CRCW080524K0FKEA?qs=sGAEpiMZZMvdGkrng054txEw7b1YnvGufPBrFr5lTyU%3D" TargetMode="External"/><Relationship Id="rId40" Type="http://schemas.openxmlformats.org/officeDocument/2006/relationships/hyperlink" Target="https://www.mouser.vn/ProductDetail/Vishay-Dale/CRCW080556K0FKEAC?qs=E3Y5ESvWgWPzvgT%2FXxxLDQ%3D%3D" TargetMode="External"/><Relationship Id="rId45" Type="http://schemas.openxmlformats.org/officeDocument/2006/relationships/hyperlink" Target="https://www.mouser.vn/ProductDetail/CUI-Devices/TB0010-500-04GR?qs=HoCaDK9Nz5e3I6C4Fa%252BH0g%3D%3D" TargetMode="External"/><Relationship Id="rId5" Type="http://schemas.openxmlformats.org/officeDocument/2006/relationships/hyperlink" Target="https://www.mouser.vn/ProductDetail/Toshiba/TLP250HTP1F?qs=vPP9GyyTAo3WbJ6LMka7SA%3D%3D" TargetMode="External"/><Relationship Id="rId15" Type="http://schemas.openxmlformats.org/officeDocument/2006/relationships/hyperlink" Target="https://www.mouser.vn/ProductDetail/STMicroelectronics/L7805CD2T-TR?qs=8tkG3v2%2F4sGtQPO74MZjHw%3D%3D" TargetMode="External"/><Relationship Id="rId23" Type="http://schemas.openxmlformats.org/officeDocument/2006/relationships/hyperlink" Target="https://www.mouser.vn/ProductDetail/Coiltronics-Eaton/DR127-330-R?qs=yzwxPInThYQWHdVo%252BUq5wg%3D%3D" TargetMode="External"/><Relationship Id="rId28" Type="http://schemas.openxmlformats.org/officeDocument/2006/relationships/hyperlink" Target="https://www.mouser.vn/ProductDetail/Broadcom-Avago/HSMD-C170?qs=YDL0qNrpDT4ezzhiORGBuA%3D%3D" TargetMode="External"/><Relationship Id="rId36" Type="http://schemas.openxmlformats.org/officeDocument/2006/relationships/hyperlink" Target="https://www.mouser.vn/ProductDetail/Vishay-Dale/CRCW080520K0FKEA?qs=sGAEpiMZZMtlubZbdhIBIHEXOiBM8NC5rP2jxwry5bs%3D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mouser.vn/ProductDetail/Vishay-Semiconductors/TZMC5V1-GS08?qs=vcNEnGV6fuVdQbpcefsFbA%3D%3D" TargetMode="External"/><Relationship Id="rId19" Type="http://schemas.openxmlformats.org/officeDocument/2006/relationships/hyperlink" Target="https://www.mouser.vn/ProductDetail/KEMET/A784MS477M1ELAS018?qs=sGAEpiMZZMvwFf0viD3Y3bXvgfG2gej7cpVveykj5hYknYEdHvqOXw%3D%3D" TargetMode="External"/><Relationship Id="rId31" Type="http://schemas.openxmlformats.org/officeDocument/2006/relationships/hyperlink" Target="https://www.mouser.vn/ProductDetail/Vishay-Dale/CRCW080511K0FKEA?qs=sGAEpiMZZMvdGkrng054txEw7b1YnvGuwhA5S0%2FkNCA%3D" TargetMode="External"/><Relationship Id="rId44" Type="http://schemas.openxmlformats.org/officeDocument/2006/relationships/hyperlink" Target="https://www.mouser.vn/ProductDetail/CUI-Devices/TB0010-500-03GR?qs=HoCaDK9Nz5dHAUbTpQGD0Q%3D%3D" TargetMode="External"/><Relationship Id="rId4" Type="http://schemas.openxmlformats.org/officeDocument/2006/relationships/hyperlink" Target="https://www.mouser.vn/QuickViewProdDetail.aspx?PartNum=250-712ELCTR20AT&amp;KeepThis=true&amp;TB_iframe=true&amp;height=375&amp;width=530&amp;QuickView=true" TargetMode="External"/><Relationship Id="rId9" Type="http://schemas.openxmlformats.org/officeDocument/2006/relationships/hyperlink" Target="https://www.mouser.vn/ProductDetail/onsemi-Fairchild/SS34?qs=2ONuHmP%2FXzb3ub11UdFfdQ%3D%3D" TargetMode="External"/><Relationship Id="rId14" Type="http://schemas.openxmlformats.org/officeDocument/2006/relationships/hyperlink" Target="https://www.mouser.vn/ProductDetail/TDK/MPZ2012S101AT000?qs=pLY5GE0xrmKpe1XYPmVCHA%3D%3D" TargetMode="External"/><Relationship Id="rId22" Type="http://schemas.openxmlformats.org/officeDocument/2006/relationships/hyperlink" Target="https://www.mouser.vn/ProductDetail/Pulse-Electronics/BPSC00131380101M00?qs=DRkmTr78QAQgwX7yQOGGHg%3D%3D" TargetMode="External"/><Relationship Id="rId27" Type="http://schemas.openxmlformats.org/officeDocument/2006/relationships/hyperlink" Target="https://www.mouser.vn/ProductDetail/ROHM-Semiconductor/SDR10EZPF1002?qs=sGAEpiMZZMvdGkrng054t2cqbZCzJY7NgJ75Vn%2F7DtDlaAMJRXu66Q%3D%3D" TargetMode="External"/><Relationship Id="rId30" Type="http://schemas.openxmlformats.org/officeDocument/2006/relationships/hyperlink" Target="https://www.mouser.vn/ProductDetail/Vishay-Dale/CRCW080510R0FKEAHP?qs=k2%2FDWSARqgG82EOEfyX0fw%3D%3D" TargetMode="External"/><Relationship Id="rId35" Type="http://schemas.openxmlformats.org/officeDocument/2006/relationships/hyperlink" Target="https://www.mouser.vn/ProductDetail/Vishay-Dale/CRCW0805200KFKEB?qs=t6Mf8e9K%2FukqpF%252Bw3QshYA%3D%3D" TargetMode="External"/><Relationship Id="rId43" Type="http://schemas.openxmlformats.org/officeDocument/2006/relationships/hyperlink" Target="https://www.mouser.vn/ProductDetail/Gravitech/CON-SOCJ-2155?qs=fkzBJ5HM%252BdCcpvFQyQZHtA%3D%3D" TargetMode="External"/><Relationship Id="rId48" Type="http://schemas.openxmlformats.org/officeDocument/2006/relationships/hyperlink" Target="https://www.lcsc.com/product-detail/DC-DC-Converters_XLSEMI-XL6019E1_C73018.html" TargetMode="External"/><Relationship Id="rId8" Type="http://schemas.openxmlformats.org/officeDocument/2006/relationships/hyperlink" Target="https://www.mouser.vn/ProductDetail/Infineon-Technologies/IRFZ44NPBF?qs=9%252BKlkBgLFf24zghzPg2f9g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hkienchatluong.vn/tu-dan-0805/tu-dan-0805-103-10nf-50v-10-10c_sp1293_ct14671.aspx" TargetMode="External"/><Relationship Id="rId13" Type="http://schemas.openxmlformats.org/officeDocument/2006/relationships/hyperlink" Target="http://linhkienchatluong.vn/dien-tro-dan-0805-18w/dien-tro-dan-0805-200k-1-50c_sp837_ct5401.aspx" TargetMode="External"/><Relationship Id="rId18" Type="http://schemas.openxmlformats.org/officeDocument/2006/relationships/hyperlink" Target="http://linhkienchatluong.vn/cuon-cam-dan-cd127-12x12x7mm/cuon-cam-dan-cdrh127-33uh-330-3a-12x12x7mm_sp842_ct3492.aspx" TargetMode="External"/><Relationship Id="rId26" Type="http://schemas.openxmlformats.org/officeDocument/2006/relationships/hyperlink" Target="http://linhkienchatluong.vn/ic-on-ap-78xx-79xx/78m05-7805-05a-5v-to-252-loai-thuong_sp1000_ct1449.aspx" TargetMode="External"/><Relationship Id="rId39" Type="http://schemas.openxmlformats.org/officeDocument/2006/relationships/hyperlink" Target="http://linhkienchatluong.vn/cam-bien-dong/cam-bien-dong-50a-acs758lcb-050b_sp522_ct3409.aspx" TargetMode="External"/><Relationship Id="rId3" Type="http://schemas.openxmlformats.org/officeDocument/2006/relationships/hyperlink" Target="http://linhkienchatluong.vn/tu-dan-0805/tu-dan-0805-104-100nf-50v-10-fenghua-10c_sp1293_ct14676.aspx" TargetMode="External"/><Relationship Id="rId21" Type="http://schemas.openxmlformats.org/officeDocument/2006/relationships/hyperlink" Target="http://linhkienchatluong.vn/cuon-cam-dan-cd127-12x12x7mm/cuon-cam-dan-cdrh127-47uh-470-3a-12x12x7mm_sp842_ct3494.aspx" TargetMode="External"/><Relationship Id="rId34" Type="http://schemas.openxmlformats.org/officeDocument/2006/relationships/hyperlink" Target="http://linhkienchatluong.vn/lm2596x/lm2596hvs-adj-buck-3a-to263-5-dong-day_sp1006_ct13108.aspx" TargetMode="External"/><Relationship Id="rId7" Type="http://schemas.openxmlformats.org/officeDocument/2006/relationships/hyperlink" Target="http://linhkienchatluong.vn/dien-tro-dan-0805-18w/dien-tro-dan-0805-11k-1-50c_sp837_ct5371.aspx" TargetMode="External"/><Relationship Id="rId12" Type="http://schemas.openxmlformats.org/officeDocument/2006/relationships/hyperlink" Target="http://linhkienchatluong.vn/dien-tro-dan-0805-18w/dien-tro-dan-0805-22k-1-50c_sp837_ct5354.aspx" TargetMode="External"/><Relationship Id="rId17" Type="http://schemas.openxmlformats.org/officeDocument/2006/relationships/hyperlink" Target="http://linhkienchatluong.vn/fets/290n08-tfp290n08-n-mosfet-290a-80v-to-247_sp589_ct4487.aspx" TargetMode="External"/><Relationship Id="rId25" Type="http://schemas.openxmlformats.org/officeDocument/2006/relationships/hyperlink" Target="http://linhkienchatluong.vn/tu-nhom---tu-hoa-dan/tu-nhom-63v-100uf-10x10mm_sp455_ct992.aspx" TargetMode="External"/><Relationship Id="rId33" Type="http://schemas.openxmlformats.org/officeDocument/2006/relationships/hyperlink" Target="http://linhkienchatluong.vn/lm2576/lm2596s-50-buck-3a-5v-to-263-loai-tot-dong-day_sp1007_ct11079.aspx" TargetMode="External"/><Relationship Id="rId38" Type="http://schemas.openxmlformats.org/officeDocument/2006/relationships/hyperlink" Target="http://linhkienchatluong.vn/cac-loai-khac/xl6009-4a-42v-400khz-to-263_sp581_ct812.aspx" TargetMode="External"/><Relationship Id="rId2" Type="http://schemas.openxmlformats.org/officeDocument/2006/relationships/hyperlink" Target="http://linhkienchatluong.vn/tu-nhom---tu-hoa-dan/tu-nhom-16v-680uf-10x102mm_sp455_ct6123.aspx" TargetMode="External"/><Relationship Id="rId16" Type="http://schemas.openxmlformats.org/officeDocument/2006/relationships/hyperlink" Target="http://linhkienchatluong.vn/tu-nhom---tu-hoa-dan/tu-nhom-25v-470uf-10x105mm-_sp455_ct972.aspx" TargetMode="External"/><Relationship Id="rId20" Type="http://schemas.openxmlformats.org/officeDocument/2006/relationships/hyperlink" Target="http://linhkienchatluong.vn/dien-tro-dan-0805-18w/dien-tro-dan-0805-47k-1-50c_sp837_ct5362.aspx" TargetMode="External"/><Relationship Id="rId29" Type="http://schemas.openxmlformats.org/officeDocument/2006/relationships/hyperlink" Target="http://linhkienchatluong.vn/diode-zener-1w/diode-zener-1w-12v-zm4742-ll41-smd-10c_sp570_ct3748.aspx" TargetMode="External"/><Relationship Id="rId1" Type="http://schemas.openxmlformats.org/officeDocument/2006/relationships/hyperlink" Target="http://linhkienchatluong.vn/dien-tro-dan-0805-18w/dien-tro-dan-0805-12k-1-50c_sp837_ct5348.aspx" TargetMode="External"/><Relationship Id="rId6" Type="http://schemas.openxmlformats.org/officeDocument/2006/relationships/hyperlink" Target="http://linhkienchatluong.vn/dien-tro-dan-0805-18w/dien-tro-dan-0805-10r-1-50c_sp837_ct5295.aspx" TargetMode="External"/><Relationship Id="rId11" Type="http://schemas.openxmlformats.org/officeDocument/2006/relationships/hyperlink" Target="http://linhkienchatluong.vn/dien-tro-dan-0805-18w/dien-tro-dan-0805-1k-1-50c_sp837_ct5346.aspx" TargetMode="External"/><Relationship Id="rId24" Type="http://schemas.openxmlformats.org/officeDocument/2006/relationships/hyperlink" Target="http://linhkienchatluong.vn/tu-nhom---tu-hoa-dan/tu-nhom-63v-1000uf-8x10mm_sp455_ct956.aspx" TargetMode="External"/><Relationship Id="rId32" Type="http://schemas.openxmlformats.org/officeDocument/2006/relationships/hyperlink" Target="http://linhkienchatluong.vn/dien-tro-dan-0805-18w/dien-tro-dan-0805-1r-1-50c_sp837_ct5272.aspx" TargetMode="External"/><Relationship Id="rId37" Type="http://schemas.openxmlformats.org/officeDocument/2006/relationships/hyperlink" Target="http://linhkienchatluong.vn/tlp/tlp250-dip-8-chinh-hang-toshiba_sp1027_ct7088.aspx" TargetMode="External"/><Relationship Id="rId40" Type="http://schemas.openxmlformats.org/officeDocument/2006/relationships/table" Target="../tables/table2.xml"/><Relationship Id="rId5" Type="http://schemas.openxmlformats.org/officeDocument/2006/relationships/hyperlink" Target="http://linhkienchatluong.vn/dien-tro-dan-0805-18w/dien-tro-dan-0805-10k-1-50c_sp837_ct5370.aspx" TargetMode="External"/><Relationship Id="rId15" Type="http://schemas.openxmlformats.org/officeDocument/2006/relationships/hyperlink" Target="http://linhkienchatluong.vn/dien-tro-dan-0805-18w/dien-tro-dan-0805-24k-1-50c_sp837_ct5379.aspx" TargetMode="External"/><Relationship Id="rId23" Type="http://schemas.openxmlformats.org/officeDocument/2006/relationships/hyperlink" Target="http://linhkienchatluong.vn/dien-tro-dan-0805-18w/dien-tro-dan-0805-56k-1-50c_sp837_ct8462.aspx" TargetMode="External"/><Relationship Id="rId28" Type="http://schemas.openxmlformats.org/officeDocument/2006/relationships/hyperlink" Target="http://linhkienchatluong.vn/nguon-cach-ly-dc-dc/b1212s-2w-sip-4-nguon-cach-ly-dc-dc-vao-12v-ra-12v-2w_sp1124_ct6900.aspx" TargetMode="External"/><Relationship Id="rId36" Type="http://schemas.openxmlformats.org/officeDocument/2006/relationships/hyperlink" Target="http://linhkienchatluong.vn/diode-schottky/ss34-smc-3a-40v-do-214ab-schottky-barrier-diode-1n5822_sp571_ct8076.aspx" TargetMode="External"/><Relationship Id="rId10" Type="http://schemas.openxmlformats.org/officeDocument/2006/relationships/hyperlink" Target="http://linhkienchatluong.vn/tu-nhom---tu-hoa-dan/tu-nhom-16v-100uf-63x54mm_sp455_ct963.aspx" TargetMode="External"/><Relationship Id="rId19" Type="http://schemas.openxmlformats.org/officeDocument/2006/relationships/hyperlink" Target="http://linhkienchatluong.vn/tu-nhom---tu-hoa-dan/tu-nhom-35v-470uf-10x105mm_sp455_ct980.aspx" TargetMode="External"/><Relationship Id="rId31" Type="http://schemas.openxmlformats.org/officeDocument/2006/relationships/hyperlink" Target="http://linhkienchatluong.vn/dien-tro-dan-0805-18w/dien-tro-dan-0805-100r-1-50c_sp837_ct8453.aspx" TargetMode="External"/><Relationship Id="rId4" Type="http://schemas.openxmlformats.org/officeDocument/2006/relationships/hyperlink" Target="http://linhkienchatluong.vn/cuon-cam-dan-cd127-12x12x7mm/cuon-cam-dan-cdrh127-100uh-101-3a-12x12x7mm_sp842_ct3499.aspx" TargetMode="External"/><Relationship Id="rId9" Type="http://schemas.openxmlformats.org/officeDocument/2006/relationships/hyperlink" Target="http://linhkienchatluong.vn/dien-tro-dan-0805-18w/dien-tro-dan-0805-16k-1-50c_sp837_ct5375.aspx" TargetMode="External"/><Relationship Id="rId14" Type="http://schemas.openxmlformats.org/officeDocument/2006/relationships/hyperlink" Target="http://linhkienchatluong.vn/dien-tro-dan-0805-18w/dien-tro-dan-0805-20k-1-50c_sp837_ct5377.aspx" TargetMode="External"/><Relationship Id="rId22" Type="http://schemas.openxmlformats.org/officeDocument/2006/relationships/hyperlink" Target="http://linhkienchatluong.vn/dien-tro-dan-0805-18w/dien-tro-dan-0805-51k-1-50c_sp837_ct5363.aspx" TargetMode="External"/><Relationship Id="rId27" Type="http://schemas.openxmlformats.org/officeDocument/2006/relationships/hyperlink" Target="http://linhkienchatluong.vn/cac-loai-ic-khac/acs712elctr-05b-t-sop-8-ic-cam-bien-dong-5a-chinh-hang-allegro_sp567_ct9245.aspx" TargetMode="External"/><Relationship Id="rId30" Type="http://schemas.openxmlformats.org/officeDocument/2006/relationships/hyperlink" Target="http://linhkienchatluong.vn/diode-zener-12w/diode-zener-12w-51v-zmm5v1-smd-10c_sp1183_ct12971.aspx" TargetMode="External"/><Relationship Id="rId35" Type="http://schemas.openxmlformats.org/officeDocument/2006/relationships/hyperlink" Target="http://linhkienchatluong.vn/ic-opam/lm358-lm358dr-sop-8-chinh-hang-ti_sp574_ct2254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43" zoomScaleNormal="100" workbookViewId="0">
      <selection activeCell="E10" sqref="E10"/>
    </sheetView>
  </sheetViews>
  <sheetFormatPr defaultRowHeight="15.6" x14ac:dyDescent="0.3"/>
  <cols>
    <col min="1" max="1" width="15.44140625" bestFit="1" customWidth="1"/>
    <col min="2" max="2" width="20.88671875" bestFit="1" customWidth="1"/>
    <col min="3" max="3" width="30.21875" bestFit="1" customWidth="1"/>
    <col min="4" max="4" width="38.33203125" customWidth="1"/>
    <col min="6" max="6" width="6.88671875" style="35" customWidth="1"/>
    <col min="7" max="7" width="14.5546875" bestFit="1" customWidth="1"/>
    <col min="8" max="8" width="24.77734375" style="37" bestFit="1" customWidth="1"/>
    <col min="9" max="9" width="52.88671875" bestFit="1" customWidth="1"/>
    <col min="10" max="10" width="14.109375" customWidth="1"/>
  </cols>
  <sheetData>
    <row r="1" spans="1:9" s="4" customFormat="1" x14ac:dyDescent="0.3">
      <c r="A1" s="39" t="s">
        <v>1</v>
      </c>
      <c r="B1" s="39" t="s">
        <v>2</v>
      </c>
      <c r="C1" s="39" t="s">
        <v>3</v>
      </c>
      <c r="D1" s="39" t="s">
        <v>4</v>
      </c>
      <c r="E1" s="40" t="s">
        <v>0</v>
      </c>
      <c r="F1" s="39" t="s">
        <v>207</v>
      </c>
      <c r="G1" s="39" t="s">
        <v>208</v>
      </c>
      <c r="H1" s="41" t="s">
        <v>209</v>
      </c>
      <c r="I1" s="39" t="s">
        <v>5</v>
      </c>
    </row>
    <row r="2" spans="1:9" ht="16.2" customHeight="1" x14ac:dyDescent="0.3">
      <c r="A2" s="33" t="s">
        <v>211</v>
      </c>
      <c r="B2" s="33" t="s">
        <v>6</v>
      </c>
      <c r="C2" s="33" t="s">
        <v>6</v>
      </c>
      <c r="D2" s="33" t="s">
        <v>7</v>
      </c>
      <c r="E2" s="34">
        <v>1</v>
      </c>
      <c r="F2" s="46">
        <v>0.92</v>
      </c>
      <c r="G2" s="46">
        <f>Table352[[#This Row],[Qty]]*Table352[[#This Row],[Unit Price (USD)]]</f>
        <v>0.92</v>
      </c>
      <c r="H2" s="36" t="s">
        <v>259</v>
      </c>
      <c r="I2" s="33" t="s">
        <v>8</v>
      </c>
    </row>
    <row r="3" spans="1:9" ht="16.2" customHeight="1" x14ac:dyDescent="0.3">
      <c r="A3" s="33" t="s">
        <v>212</v>
      </c>
      <c r="B3" s="33" t="s">
        <v>9</v>
      </c>
      <c r="C3" s="33" t="s">
        <v>9</v>
      </c>
      <c r="D3" s="33" t="s">
        <v>10</v>
      </c>
      <c r="E3" s="34">
        <v>1</v>
      </c>
      <c r="F3" s="46">
        <v>1.23</v>
      </c>
      <c r="G3" s="46">
        <f>Table352[[#This Row],[Qty]]*Table352[[#This Row],[Unit Price (USD)]]</f>
        <v>1.23</v>
      </c>
      <c r="H3" s="42" t="s">
        <v>260</v>
      </c>
      <c r="I3" s="33" t="s">
        <v>8</v>
      </c>
    </row>
    <row r="4" spans="1:9" ht="16.2" customHeight="1" x14ac:dyDescent="0.3">
      <c r="A4" s="33" t="s">
        <v>213</v>
      </c>
      <c r="B4" s="33" t="s">
        <v>11</v>
      </c>
      <c r="C4" s="33" t="s">
        <v>11</v>
      </c>
      <c r="D4" s="33" t="s">
        <v>12</v>
      </c>
      <c r="E4" s="34">
        <v>1</v>
      </c>
      <c r="F4" s="46">
        <v>1.4</v>
      </c>
      <c r="G4" s="46">
        <f>Table352[[#This Row],[Qty]]*Table352[[#This Row],[Unit Price (USD)]]</f>
        <v>1.4</v>
      </c>
      <c r="H4" s="42" t="s">
        <v>261</v>
      </c>
      <c r="I4" s="33" t="s">
        <v>8</v>
      </c>
    </row>
    <row r="5" spans="1:9" ht="16.2" customHeight="1" x14ac:dyDescent="0.3">
      <c r="A5" s="33" t="s">
        <v>214</v>
      </c>
      <c r="B5" s="33" t="s">
        <v>13</v>
      </c>
      <c r="C5" s="33" t="s">
        <v>13</v>
      </c>
      <c r="D5" s="33" t="s">
        <v>14</v>
      </c>
      <c r="E5" s="34">
        <v>1</v>
      </c>
      <c r="F5" s="46">
        <v>1.87</v>
      </c>
      <c r="G5" s="46">
        <f>Table352[[#This Row],[Qty]]*Table352[[#This Row],[Unit Price (USD)]]</f>
        <v>1.87</v>
      </c>
      <c r="H5" s="36" t="s">
        <v>262</v>
      </c>
      <c r="I5" s="33" t="s">
        <v>8</v>
      </c>
    </row>
    <row r="6" spans="1:9" ht="16.2" customHeight="1" x14ac:dyDescent="0.3">
      <c r="A6" s="33" t="s">
        <v>215</v>
      </c>
      <c r="B6" s="33" t="s">
        <v>15</v>
      </c>
      <c r="C6" s="33" t="s">
        <v>16</v>
      </c>
      <c r="D6" s="33" t="s">
        <v>17</v>
      </c>
      <c r="E6" s="34">
        <v>1</v>
      </c>
      <c r="F6" s="46">
        <v>1</v>
      </c>
      <c r="G6" s="46">
        <f>Table352[[#This Row],[Qty]]*Table352[[#This Row],[Unit Price (USD)]]</f>
        <v>1</v>
      </c>
      <c r="H6" s="36" t="s">
        <v>258</v>
      </c>
      <c r="I6" s="33" t="s">
        <v>18</v>
      </c>
    </row>
    <row r="7" spans="1:9" ht="16.2" customHeight="1" x14ac:dyDescent="0.3">
      <c r="A7" s="33" t="s">
        <v>206</v>
      </c>
      <c r="B7" s="33" t="s">
        <v>19</v>
      </c>
      <c r="C7" s="33" t="s">
        <v>20</v>
      </c>
      <c r="D7" s="33" t="s">
        <v>21</v>
      </c>
      <c r="E7" s="34">
        <v>2</v>
      </c>
      <c r="F7" s="46">
        <v>0.39</v>
      </c>
      <c r="G7" s="46">
        <f>Table352[[#This Row],[Qty]]*Table352[[#This Row],[Unit Price (USD)]]</f>
        <v>0.78</v>
      </c>
      <c r="H7" s="44" t="s">
        <v>243</v>
      </c>
      <c r="I7" s="33" t="s">
        <v>22</v>
      </c>
    </row>
    <row r="8" spans="1:9" ht="16.2" customHeight="1" x14ac:dyDescent="0.3">
      <c r="A8" s="33" t="s">
        <v>205</v>
      </c>
      <c r="B8" s="33" t="s">
        <v>19</v>
      </c>
      <c r="C8" s="33" t="s">
        <v>20</v>
      </c>
      <c r="D8" s="33" t="s">
        <v>21</v>
      </c>
      <c r="E8" s="34">
        <v>2</v>
      </c>
      <c r="F8" s="46">
        <v>0.37</v>
      </c>
      <c r="G8" s="46">
        <f>Table352[[#This Row],[Qty]]*Table352[[#This Row],[Unit Price (USD)]]</f>
        <v>0.74</v>
      </c>
      <c r="H8" s="44" t="s">
        <v>244</v>
      </c>
      <c r="I8" s="33" t="s">
        <v>22</v>
      </c>
    </row>
    <row r="9" spans="1:9" ht="16.2" customHeight="1" x14ac:dyDescent="0.3">
      <c r="A9" s="33" t="s">
        <v>26</v>
      </c>
      <c r="B9" s="33" t="s">
        <v>27</v>
      </c>
      <c r="C9" s="33" t="s">
        <v>28</v>
      </c>
      <c r="D9" s="33" t="s">
        <v>29</v>
      </c>
      <c r="E9" s="34">
        <v>1</v>
      </c>
      <c r="F9" s="46">
        <v>0.54</v>
      </c>
      <c r="G9" s="46">
        <f>Table352[[#This Row],[Qty]]*Table352[[#This Row],[Unit Price (USD)]]</f>
        <v>0.54</v>
      </c>
      <c r="H9" s="44" t="s">
        <v>240</v>
      </c>
      <c r="I9" s="33" t="s">
        <v>30</v>
      </c>
    </row>
    <row r="10" spans="1:9" ht="16.2" customHeight="1" x14ac:dyDescent="0.3">
      <c r="A10" s="33" t="s">
        <v>31</v>
      </c>
      <c r="B10" s="33" t="s">
        <v>32</v>
      </c>
      <c r="C10" s="33" t="s">
        <v>33</v>
      </c>
      <c r="D10" s="33" t="s">
        <v>34</v>
      </c>
      <c r="E10" s="34">
        <v>2</v>
      </c>
      <c r="F10" s="46">
        <v>0.11</v>
      </c>
      <c r="G10" s="46">
        <f>Table352[[#This Row],[Qty]]*Table352[[#This Row],[Unit Price (USD)]]</f>
        <v>0.22</v>
      </c>
      <c r="H10" s="44" t="s">
        <v>241</v>
      </c>
      <c r="I10" s="33" t="s">
        <v>30</v>
      </c>
    </row>
    <row r="11" spans="1:9" ht="46.8" x14ac:dyDescent="0.3">
      <c r="A11" s="33" t="s">
        <v>35</v>
      </c>
      <c r="B11" s="33" t="s">
        <v>36</v>
      </c>
      <c r="C11" s="33" t="s">
        <v>37</v>
      </c>
      <c r="D11" s="33" t="s">
        <v>38</v>
      </c>
      <c r="E11" s="34">
        <v>22</v>
      </c>
      <c r="F11" s="46">
        <v>0.1</v>
      </c>
      <c r="G11" s="46">
        <f>Table352[[#This Row],[Qty]]*Table352[[#This Row],[Unit Price (USD)]]</f>
        <v>2.2000000000000002</v>
      </c>
      <c r="H11" s="45" t="s">
        <v>256</v>
      </c>
      <c r="I11" s="33" t="s">
        <v>39</v>
      </c>
    </row>
    <row r="12" spans="1:9" ht="16.2" customHeight="1" x14ac:dyDescent="0.3">
      <c r="A12" s="33" t="s">
        <v>40</v>
      </c>
      <c r="B12" s="33" t="s">
        <v>41</v>
      </c>
      <c r="C12" s="33" t="s">
        <v>41</v>
      </c>
      <c r="D12" s="33" t="s">
        <v>42</v>
      </c>
      <c r="E12" s="34">
        <v>1</v>
      </c>
      <c r="F12" s="46">
        <v>1.1000000000000001</v>
      </c>
      <c r="G12" s="46">
        <f>Table352[[#This Row],[Qty]]*Table352[[#This Row],[Unit Price (USD)]]</f>
        <v>1.1000000000000001</v>
      </c>
      <c r="H12" s="44" t="s">
        <v>237</v>
      </c>
      <c r="I12" s="33" t="s">
        <v>43</v>
      </c>
    </row>
    <row r="13" spans="1:9" ht="31.2" x14ac:dyDescent="0.3">
      <c r="A13" s="33" t="s">
        <v>44</v>
      </c>
      <c r="B13" s="33" t="s">
        <v>32</v>
      </c>
      <c r="C13" s="33" t="s">
        <v>33</v>
      </c>
      <c r="D13" s="33" t="s">
        <v>45</v>
      </c>
      <c r="E13" s="34">
        <v>11</v>
      </c>
      <c r="F13" s="46">
        <v>0.28999999999999998</v>
      </c>
      <c r="G13" s="46">
        <f>Table352[[#This Row],[Qty]]*Table352[[#This Row],[Unit Price (USD)]]</f>
        <v>3.19</v>
      </c>
      <c r="H13" s="42" t="s">
        <v>242</v>
      </c>
      <c r="I13" s="33" t="s">
        <v>30</v>
      </c>
    </row>
    <row r="14" spans="1:9" ht="16.2" customHeight="1" x14ac:dyDescent="0.3">
      <c r="A14" s="33" t="s">
        <v>46</v>
      </c>
      <c r="B14" s="33" t="s">
        <v>32</v>
      </c>
      <c r="C14" s="33" t="s">
        <v>33</v>
      </c>
      <c r="D14" s="33" t="s">
        <v>47</v>
      </c>
      <c r="E14" s="34">
        <v>5</v>
      </c>
      <c r="F14" s="46">
        <v>0.18</v>
      </c>
      <c r="G14" s="46">
        <f>Table352[[#This Row],[Qty]]*Table352[[#This Row],[Unit Price (USD)]]</f>
        <v>0.89999999999999991</v>
      </c>
      <c r="H14" s="44" t="s">
        <v>245</v>
      </c>
      <c r="I14" s="33" t="s">
        <v>30</v>
      </c>
    </row>
    <row r="15" spans="1:9" ht="16.2" customHeight="1" x14ac:dyDescent="0.3">
      <c r="A15" s="33" t="s">
        <v>48</v>
      </c>
      <c r="B15" s="33" t="s">
        <v>36</v>
      </c>
      <c r="C15" s="33" t="s">
        <v>37</v>
      </c>
      <c r="D15" s="33" t="s">
        <v>49</v>
      </c>
      <c r="E15" s="34">
        <v>4</v>
      </c>
      <c r="F15" s="46">
        <v>0.1</v>
      </c>
      <c r="G15" s="46">
        <f>Table352[[#This Row],[Qty]]*Table352[[#This Row],[Unit Price (USD)]]</f>
        <v>0.4</v>
      </c>
      <c r="H15" s="43" t="s">
        <v>257</v>
      </c>
      <c r="I15" s="33" t="s">
        <v>39</v>
      </c>
    </row>
    <row r="16" spans="1:9" ht="16.2" customHeight="1" x14ac:dyDescent="0.3">
      <c r="A16" s="33" t="s">
        <v>50</v>
      </c>
      <c r="B16" s="33" t="s">
        <v>32</v>
      </c>
      <c r="C16" s="33" t="s">
        <v>33</v>
      </c>
      <c r="D16" s="33" t="s">
        <v>51</v>
      </c>
      <c r="E16" s="34">
        <v>3</v>
      </c>
      <c r="F16" s="46">
        <v>0.1</v>
      </c>
      <c r="G16" s="46">
        <f>Table352[[#This Row],[Qty]]*Table352[[#This Row],[Unit Price (USD)]]</f>
        <v>0.30000000000000004</v>
      </c>
      <c r="H16" s="44" t="s">
        <v>246</v>
      </c>
      <c r="I16" s="33" t="s">
        <v>30</v>
      </c>
    </row>
    <row r="17" spans="1:9" ht="16.2" customHeight="1" x14ac:dyDescent="0.3">
      <c r="A17" s="33" t="s">
        <v>52</v>
      </c>
      <c r="B17" s="33" t="s">
        <v>32</v>
      </c>
      <c r="C17" s="33" t="s">
        <v>33</v>
      </c>
      <c r="D17" s="33" t="s">
        <v>53</v>
      </c>
      <c r="E17" s="34">
        <v>1</v>
      </c>
      <c r="F17" s="46">
        <v>0.1</v>
      </c>
      <c r="G17" s="46">
        <f>Table352[[#This Row],[Qty]]*Table352[[#This Row],[Unit Price (USD)]]</f>
        <v>0.1</v>
      </c>
      <c r="H17" s="44" t="s">
        <v>247</v>
      </c>
      <c r="I17" s="33" t="s">
        <v>30</v>
      </c>
    </row>
    <row r="18" spans="1:9" ht="16.2" customHeight="1" x14ac:dyDescent="0.3">
      <c r="A18" s="33" t="s">
        <v>54</v>
      </c>
      <c r="B18" s="33" t="s">
        <v>55</v>
      </c>
      <c r="C18" s="33" t="s">
        <v>56</v>
      </c>
      <c r="D18" s="33" t="s">
        <v>57</v>
      </c>
      <c r="E18" s="34">
        <v>4</v>
      </c>
      <c r="F18" s="46">
        <v>0.84</v>
      </c>
      <c r="G18" s="46">
        <f>Table352[[#This Row],[Qty]]*Table352[[#This Row],[Unit Price (USD)]]</f>
        <v>3.36</v>
      </c>
      <c r="H18" s="44" t="s">
        <v>235</v>
      </c>
      <c r="I18" s="33" t="s">
        <v>58</v>
      </c>
    </row>
    <row r="19" spans="1:9" ht="16.2" customHeight="1" x14ac:dyDescent="0.3">
      <c r="A19" s="33" t="s">
        <v>59</v>
      </c>
      <c r="B19" s="33" t="s">
        <v>60</v>
      </c>
      <c r="C19" s="33" t="s">
        <v>61</v>
      </c>
      <c r="D19" s="33" t="s">
        <v>62</v>
      </c>
      <c r="E19" s="34">
        <v>6</v>
      </c>
      <c r="F19" s="46">
        <v>0.65</v>
      </c>
      <c r="G19" s="46">
        <f>Table352[[#This Row],[Qty]]*Table352[[#This Row],[Unit Price (USD)]]</f>
        <v>3.9000000000000004</v>
      </c>
      <c r="H19" s="44" t="s">
        <v>236</v>
      </c>
      <c r="I19" s="33" t="s">
        <v>58</v>
      </c>
    </row>
    <row r="20" spans="1:9" ht="31.2" x14ac:dyDescent="0.3">
      <c r="A20" s="33" t="s">
        <v>63</v>
      </c>
      <c r="B20" s="33" t="s">
        <v>32</v>
      </c>
      <c r="C20" s="33" t="s">
        <v>33</v>
      </c>
      <c r="D20" s="33" t="s">
        <v>64</v>
      </c>
      <c r="E20" s="34">
        <v>10</v>
      </c>
      <c r="F20" s="46">
        <v>0.1</v>
      </c>
      <c r="G20" s="46">
        <f>Table352[[#This Row],[Qty]]*Table352[[#This Row],[Unit Price (USD)]]</f>
        <v>1</v>
      </c>
      <c r="H20" s="44" t="s">
        <v>248</v>
      </c>
      <c r="I20" s="33" t="s">
        <v>30</v>
      </c>
    </row>
    <row r="21" spans="1:9" ht="16.2" customHeight="1" x14ac:dyDescent="0.3">
      <c r="A21" s="33" t="s">
        <v>65</v>
      </c>
      <c r="B21" s="33" t="s">
        <v>32</v>
      </c>
      <c r="C21" s="33" t="s">
        <v>33</v>
      </c>
      <c r="D21" s="33" t="s">
        <v>66</v>
      </c>
      <c r="E21" s="34">
        <v>2</v>
      </c>
      <c r="F21" s="46">
        <v>0.1</v>
      </c>
      <c r="G21" s="46">
        <f>Table352[[#This Row],[Qty]]*Table352[[#This Row],[Unit Price (USD)]]</f>
        <v>0.2</v>
      </c>
      <c r="H21" s="44" t="s">
        <v>249</v>
      </c>
      <c r="I21" s="33" t="s">
        <v>30</v>
      </c>
    </row>
    <row r="22" spans="1:9" ht="16.2" customHeight="1" x14ac:dyDescent="0.3">
      <c r="A22" s="33" t="s">
        <v>67</v>
      </c>
      <c r="B22" s="33" t="s">
        <v>32</v>
      </c>
      <c r="C22" s="33" t="s">
        <v>33</v>
      </c>
      <c r="D22" s="33" t="s">
        <v>68</v>
      </c>
      <c r="E22" s="34">
        <v>1</v>
      </c>
      <c r="F22" s="46">
        <v>0.11</v>
      </c>
      <c r="G22" s="46">
        <f>Table352[[#This Row],[Qty]]*Table352[[#This Row],[Unit Price (USD)]]</f>
        <v>0.11</v>
      </c>
      <c r="H22" s="44" t="s">
        <v>250</v>
      </c>
      <c r="I22" s="33" t="s">
        <v>30</v>
      </c>
    </row>
    <row r="23" spans="1:9" ht="16.2" customHeight="1" x14ac:dyDescent="0.3">
      <c r="A23" s="33" t="s">
        <v>69</v>
      </c>
      <c r="B23" s="33" t="s">
        <v>32</v>
      </c>
      <c r="C23" s="33" t="s">
        <v>33</v>
      </c>
      <c r="D23" s="33" t="s">
        <v>70</v>
      </c>
      <c r="E23" s="34">
        <v>2</v>
      </c>
      <c r="F23" s="46">
        <v>0.1</v>
      </c>
      <c r="G23" s="46">
        <f>Table352[[#This Row],[Qty]]*Table352[[#This Row],[Unit Price (USD)]]</f>
        <v>0.2</v>
      </c>
      <c r="H23" s="44" t="s">
        <v>251</v>
      </c>
      <c r="I23" s="33" t="s">
        <v>30</v>
      </c>
    </row>
    <row r="24" spans="1:9" ht="16.2" customHeight="1" x14ac:dyDescent="0.3">
      <c r="A24" s="33" t="s">
        <v>71</v>
      </c>
      <c r="B24" s="33" t="s">
        <v>32</v>
      </c>
      <c r="C24" s="33" t="s">
        <v>33</v>
      </c>
      <c r="D24" s="33" t="s">
        <v>72</v>
      </c>
      <c r="E24" s="34">
        <v>1</v>
      </c>
      <c r="F24" s="46">
        <v>0.1</v>
      </c>
      <c r="G24" s="46">
        <f>Table352[[#This Row],[Qty]]*Table352[[#This Row],[Unit Price (USD)]]</f>
        <v>0.1</v>
      </c>
      <c r="H24" s="44" t="s">
        <v>252</v>
      </c>
      <c r="I24" s="33" t="s">
        <v>30</v>
      </c>
    </row>
    <row r="25" spans="1:9" ht="16.2" customHeight="1" x14ac:dyDescent="0.3">
      <c r="A25" s="33" t="s">
        <v>73</v>
      </c>
      <c r="B25" s="33" t="s">
        <v>55</v>
      </c>
      <c r="C25" s="33" t="s">
        <v>56</v>
      </c>
      <c r="D25" s="33" t="s">
        <v>74</v>
      </c>
      <c r="E25" s="34">
        <v>4</v>
      </c>
      <c r="F25" s="46">
        <v>1.23</v>
      </c>
      <c r="G25" s="46">
        <f>Table352[[#This Row],[Qty]]*Table352[[#This Row],[Unit Price (USD)]]</f>
        <v>4.92</v>
      </c>
      <c r="H25" s="44" t="s">
        <v>234</v>
      </c>
      <c r="I25" s="33" t="s">
        <v>58</v>
      </c>
    </row>
    <row r="26" spans="1:9" ht="16.2" customHeight="1" x14ac:dyDescent="0.3">
      <c r="A26" s="33" t="s">
        <v>202</v>
      </c>
      <c r="B26" s="33"/>
      <c r="C26" s="33"/>
      <c r="D26" s="33" t="s">
        <v>78</v>
      </c>
      <c r="E26" s="34">
        <v>9</v>
      </c>
      <c r="F26" s="46">
        <v>0.88</v>
      </c>
      <c r="G26" s="46">
        <f>Table352[[#This Row],[Qty]]*Table352[[#This Row],[Unit Price (USD)]]</f>
        <v>7.92</v>
      </c>
      <c r="H26" s="44" t="s">
        <v>223</v>
      </c>
      <c r="I26" s="33" t="s">
        <v>203</v>
      </c>
    </row>
    <row r="27" spans="1:9" ht="16.2" customHeight="1" x14ac:dyDescent="0.3">
      <c r="A27" s="33" t="s">
        <v>75</v>
      </c>
      <c r="B27" s="33" t="s">
        <v>76</v>
      </c>
      <c r="C27" s="33" t="s">
        <v>77</v>
      </c>
      <c r="D27" s="33" t="s">
        <v>78</v>
      </c>
      <c r="E27" s="34">
        <v>9</v>
      </c>
      <c r="F27" s="46">
        <v>2.84</v>
      </c>
      <c r="G27" s="46">
        <f>Table352[[#This Row],[Qty]]*Table352[[#This Row],[Unit Price (USD)]]</f>
        <v>25.56</v>
      </c>
      <c r="H27" s="44" t="s">
        <v>218</v>
      </c>
      <c r="I27" s="33" t="s">
        <v>79</v>
      </c>
    </row>
    <row r="28" spans="1:9" ht="16.2" customHeight="1" x14ac:dyDescent="0.3">
      <c r="A28" s="33" t="s">
        <v>80</v>
      </c>
      <c r="B28" s="33" t="s">
        <v>41</v>
      </c>
      <c r="C28" s="33" t="s">
        <v>41</v>
      </c>
      <c r="D28" s="33" t="s">
        <v>81</v>
      </c>
      <c r="E28" s="34">
        <v>1</v>
      </c>
      <c r="F28" s="46">
        <v>1.28</v>
      </c>
      <c r="G28" s="46">
        <f>Table352[[#This Row],[Qty]]*Table352[[#This Row],[Unit Price (USD)]]</f>
        <v>1.28</v>
      </c>
      <c r="H28" s="44" t="s">
        <v>238</v>
      </c>
      <c r="I28" s="33" t="s">
        <v>43</v>
      </c>
    </row>
    <row r="29" spans="1:9" ht="16.2" customHeight="1" x14ac:dyDescent="0.3">
      <c r="A29" s="33" t="s">
        <v>82</v>
      </c>
      <c r="B29" s="33" t="s">
        <v>55</v>
      </c>
      <c r="C29" s="33" t="s">
        <v>56</v>
      </c>
      <c r="D29" s="33" t="s">
        <v>83</v>
      </c>
      <c r="E29" s="34">
        <v>2</v>
      </c>
      <c r="F29" s="46">
        <v>1.46</v>
      </c>
      <c r="G29" s="46">
        <f>Table352[[#This Row],[Qty]]*Table352[[#This Row],[Unit Price (USD)]]</f>
        <v>2.92</v>
      </c>
      <c r="H29" s="44" t="s">
        <v>233</v>
      </c>
      <c r="I29" s="33" t="s">
        <v>58</v>
      </c>
    </row>
    <row r="30" spans="1:9" ht="16.2" customHeight="1" x14ac:dyDescent="0.3">
      <c r="A30" s="33" t="s">
        <v>84</v>
      </c>
      <c r="B30" s="33" t="s">
        <v>32</v>
      </c>
      <c r="C30" s="33" t="s">
        <v>33</v>
      </c>
      <c r="D30" s="33" t="s">
        <v>85</v>
      </c>
      <c r="E30" s="34">
        <v>1</v>
      </c>
      <c r="F30" s="46">
        <v>0.1</v>
      </c>
      <c r="G30" s="46">
        <f>Table352[[#This Row],[Qty]]*Table352[[#This Row],[Unit Price (USD)]]</f>
        <v>0.1</v>
      </c>
      <c r="H30" s="44" t="s">
        <v>253</v>
      </c>
      <c r="I30" s="33" t="s">
        <v>30</v>
      </c>
    </row>
    <row r="31" spans="1:9" ht="16.2" customHeight="1" x14ac:dyDescent="0.3">
      <c r="A31" s="33" t="s">
        <v>86</v>
      </c>
      <c r="B31" s="33" t="s">
        <v>41</v>
      </c>
      <c r="C31" s="33" t="s">
        <v>41</v>
      </c>
      <c r="D31" s="33" t="s">
        <v>87</v>
      </c>
      <c r="E31" s="34">
        <v>6</v>
      </c>
      <c r="F31" s="46">
        <v>1.28</v>
      </c>
      <c r="G31" s="46">
        <f>Table352[[#This Row],[Qty]]*Table352[[#This Row],[Unit Price (USD)]]</f>
        <v>7.68</v>
      </c>
      <c r="H31" s="44" t="s">
        <v>239</v>
      </c>
      <c r="I31" s="33" t="s">
        <v>43</v>
      </c>
    </row>
    <row r="32" spans="1:9" ht="16.2" customHeight="1" x14ac:dyDescent="0.3">
      <c r="A32" s="33" t="s">
        <v>88</v>
      </c>
      <c r="B32" s="33" t="s">
        <v>32</v>
      </c>
      <c r="C32" s="33" t="s">
        <v>33</v>
      </c>
      <c r="D32" s="33" t="s">
        <v>89</v>
      </c>
      <c r="E32" s="34">
        <v>1</v>
      </c>
      <c r="F32" s="46">
        <v>0.1</v>
      </c>
      <c r="G32" s="46">
        <f>Table352[[#This Row],[Qty]]*Table352[[#This Row],[Unit Price (USD)]]</f>
        <v>0.1</v>
      </c>
      <c r="H32" s="44" t="s">
        <v>254</v>
      </c>
      <c r="I32" s="33" t="s">
        <v>30</v>
      </c>
    </row>
    <row r="33" spans="1:9" ht="16.2" customHeight="1" x14ac:dyDescent="0.3">
      <c r="A33" s="33" t="s">
        <v>90</v>
      </c>
      <c r="B33" s="33" t="s">
        <v>32</v>
      </c>
      <c r="C33" s="33" t="s">
        <v>33</v>
      </c>
      <c r="D33" s="33" t="s">
        <v>91</v>
      </c>
      <c r="E33" s="34">
        <v>1</v>
      </c>
      <c r="F33" s="46">
        <v>0.11</v>
      </c>
      <c r="G33" s="46">
        <f>Table352[[#This Row],[Qty]]*Table352[[#This Row],[Unit Price (USD)]]</f>
        <v>0.11</v>
      </c>
      <c r="H33" s="44" t="s">
        <v>255</v>
      </c>
      <c r="I33" s="33" t="s">
        <v>30</v>
      </c>
    </row>
    <row r="34" spans="1:9" ht="16.2" customHeight="1" x14ac:dyDescent="0.3">
      <c r="A34" s="33" t="s">
        <v>92</v>
      </c>
      <c r="B34" s="33" t="s">
        <v>93</v>
      </c>
      <c r="C34" s="33" t="s">
        <v>94</v>
      </c>
      <c r="D34" s="33" t="s">
        <v>95</v>
      </c>
      <c r="E34" s="34">
        <v>2</v>
      </c>
      <c r="F34" s="46">
        <v>0.78</v>
      </c>
      <c r="G34" s="46">
        <f>Table352[[#This Row],[Qty]]*Table352[[#This Row],[Unit Price (USD)]]</f>
        <v>1.56</v>
      </c>
      <c r="H34" s="44" t="s">
        <v>231</v>
      </c>
      <c r="I34" s="33" t="s">
        <v>58</v>
      </c>
    </row>
    <row r="35" spans="1:9" ht="16.2" customHeight="1" x14ac:dyDescent="0.3">
      <c r="A35" s="33" t="s">
        <v>96</v>
      </c>
      <c r="B35" s="33" t="s">
        <v>55</v>
      </c>
      <c r="C35" s="33" t="s">
        <v>56</v>
      </c>
      <c r="D35" s="33" t="s">
        <v>97</v>
      </c>
      <c r="E35" s="34">
        <v>1</v>
      </c>
      <c r="F35" s="46">
        <v>1.79</v>
      </c>
      <c r="G35" s="46">
        <f>Table352[[#This Row],[Qty]]*Table352[[#This Row],[Unit Price (USD)]]</f>
        <v>1.79</v>
      </c>
      <c r="H35" s="44" t="s">
        <v>232</v>
      </c>
      <c r="I35" s="33" t="s">
        <v>58</v>
      </c>
    </row>
    <row r="36" spans="1:9" ht="16.2" customHeight="1" x14ac:dyDescent="0.3">
      <c r="A36" s="33" t="s">
        <v>98</v>
      </c>
      <c r="B36" s="33" t="s">
        <v>99</v>
      </c>
      <c r="C36" s="33" t="s">
        <v>100</v>
      </c>
      <c r="D36" s="33" t="s">
        <v>101</v>
      </c>
      <c r="E36" s="34">
        <v>1</v>
      </c>
      <c r="F36" s="46">
        <v>1.02</v>
      </c>
      <c r="G36" s="46">
        <f>Table352[[#This Row],[Qty]]*Table352[[#This Row],[Unit Price (USD)]]</f>
        <v>1.02</v>
      </c>
      <c r="H36" s="44" t="s">
        <v>230</v>
      </c>
      <c r="I36" s="33" t="s">
        <v>102</v>
      </c>
    </row>
    <row r="37" spans="1:9" ht="16.2" customHeight="1" x14ac:dyDescent="0.3">
      <c r="A37" s="33" t="s">
        <v>106</v>
      </c>
      <c r="B37" s="33" t="s">
        <v>106</v>
      </c>
      <c r="C37" s="33" t="s">
        <v>107</v>
      </c>
      <c r="D37" s="33" t="s">
        <v>108</v>
      </c>
      <c r="E37" s="34">
        <v>1</v>
      </c>
      <c r="F37" s="46">
        <v>3.79</v>
      </c>
      <c r="G37" s="46">
        <f>Table352[[#This Row],[Qty]]*Table352[[#This Row],[Unit Price (USD)]]</f>
        <v>3.79</v>
      </c>
      <c r="H37" s="44" t="s">
        <v>219</v>
      </c>
      <c r="I37" s="33"/>
    </row>
    <row r="38" spans="1:9" ht="16.2" customHeight="1" x14ac:dyDescent="0.3">
      <c r="A38" s="33" t="s">
        <v>204</v>
      </c>
      <c r="B38" s="33" t="s">
        <v>204</v>
      </c>
      <c r="C38" s="33" t="s">
        <v>110</v>
      </c>
      <c r="D38" s="33" t="s">
        <v>111</v>
      </c>
      <c r="E38" s="34">
        <v>1</v>
      </c>
      <c r="F38" s="46">
        <v>10.199999999999999</v>
      </c>
      <c r="G38" s="46">
        <f>Table352[[#This Row],[Qty]]*Table352[[#This Row],[Unit Price (USD)]]</f>
        <v>10.199999999999999</v>
      </c>
      <c r="H38" s="44" t="s">
        <v>222</v>
      </c>
      <c r="I38" s="33" t="s">
        <v>112</v>
      </c>
    </row>
    <row r="39" spans="1:9" ht="16.2" customHeight="1" x14ac:dyDescent="0.3">
      <c r="A39" s="33" t="s">
        <v>113</v>
      </c>
      <c r="B39" s="33" t="s">
        <v>113</v>
      </c>
      <c r="C39" s="33" t="s">
        <v>113</v>
      </c>
      <c r="D39" s="33" t="s">
        <v>114</v>
      </c>
      <c r="E39" s="34">
        <v>1</v>
      </c>
      <c r="F39" s="46">
        <v>4.91</v>
      </c>
      <c r="G39" s="46">
        <f>Table352[[#This Row],[Qty]]*Table352[[#This Row],[Unit Price (USD)]]</f>
        <v>4.91</v>
      </c>
      <c r="H39" s="44" t="s">
        <v>227</v>
      </c>
      <c r="I39" s="33"/>
    </row>
    <row r="40" spans="1:9" ht="16.2" customHeight="1" x14ac:dyDescent="0.3">
      <c r="A40" s="33" t="s">
        <v>115</v>
      </c>
      <c r="B40" s="33" t="s">
        <v>116</v>
      </c>
      <c r="C40" s="33" t="s">
        <v>117</v>
      </c>
      <c r="D40" s="33" t="s">
        <v>118</v>
      </c>
      <c r="E40" s="34">
        <v>4</v>
      </c>
      <c r="F40" s="46">
        <v>0.39</v>
      </c>
      <c r="G40" s="46">
        <f>Table352[[#This Row],[Qty]]*Table352[[#This Row],[Unit Price (USD)]]</f>
        <v>1.56</v>
      </c>
      <c r="H40" s="44" t="s">
        <v>226</v>
      </c>
      <c r="I40" s="33" t="s">
        <v>119</v>
      </c>
    </row>
    <row r="41" spans="1:9" ht="16.2" customHeight="1" x14ac:dyDescent="0.3">
      <c r="A41" s="33" t="s">
        <v>120</v>
      </c>
      <c r="B41" s="33" t="s">
        <v>116</v>
      </c>
      <c r="C41" s="33" t="s">
        <v>117</v>
      </c>
      <c r="D41" s="33" t="s">
        <v>121</v>
      </c>
      <c r="E41" s="34">
        <v>3</v>
      </c>
      <c r="F41" s="46">
        <v>0.22</v>
      </c>
      <c r="G41" s="46">
        <f>Table352[[#This Row],[Qty]]*Table352[[#This Row],[Unit Price (USD)]]</f>
        <v>0.66</v>
      </c>
      <c r="H41" s="44" t="s">
        <v>225</v>
      </c>
      <c r="I41" s="33" t="s">
        <v>119</v>
      </c>
    </row>
    <row r="42" spans="1:9" ht="16.2" customHeight="1" x14ac:dyDescent="0.3">
      <c r="A42" s="33" t="s">
        <v>122</v>
      </c>
      <c r="B42" s="33" t="s">
        <v>32</v>
      </c>
      <c r="C42" s="33" t="s">
        <v>33</v>
      </c>
      <c r="D42" s="33" t="s">
        <v>123</v>
      </c>
      <c r="E42" s="34">
        <v>2</v>
      </c>
      <c r="F42" s="46">
        <v>0.11</v>
      </c>
      <c r="G42" s="46">
        <f>Table352[[#This Row],[Qty]]*Table352[[#This Row],[Unit Price (USD)]]</f>
        <v>0.22</v>
      </c>
      <c r="H42" s="44" t="s">
        <v>229</v>
      </c>
      <c r="I42" s="33" t="s">
        <v>30</v>
      </c>
    </row>
    <row r="43" spans="1:9" ht="16.2" customHeight="1" x14ac:dyDescent="0.3">
      <c r="A43" s="33" t="s">
        <v>124</v>
      </c>
      <c r="B43" s="33" t="s">
        <v>32</v>
      </c>
      <c r="C43" s="33" t="s">
        <v>33</v>
      </c>
      <c r="D43" s="33" t="s">
        <v>125</v>
      </c>
      <c r="E43" s="34">
        <v>2</v>
      </c>
      <c r="F43" s="46">
        <v>0.21</v>
      </c>
      <c r="G43" s="46">
        <f>Table352[[#This Row],[Qty]]*Table352[[#This Row],[Unit Price (USD)]]</f>
        <v>0.42</v>
      </c>
      <c r="H43" s="44" t="s">
        <v>228</v>
      </c>
      <c r="I43" s="33" t="s">
        <v>30</v>
      </c>
    </row>
    <row r="44" spans="1:9" ht="16.2" customHeight="1" x14ac:dyDescent="0.3">
      <c r="A44" s="33" t="s">
        <v>130</v>
      </c>
      <c r="B44" s="33" t="s">
        <v>131</v>
      </c>
      <c r="C44" s="33" t="s">
        <v>132</v>
      </c>
      <c r="D44" s="33" t="s">
        <v>133</v>
      </c>
      <c r="E44" s="34">
        <v>1</v>
      </c>
      <c r="F44" s="46">
        <v>6.7</v>
      </c>
      <c r="G44" s="46">
        <f>Table352[[#This Row],[Qty]]*Table352[[#This Row],[Unit Price (USD)]]</f>
        <v>6.7</v>
      </c>
      <c r="H44" s="44" t="s">
        <v>216</v>
      </c>
      <c r="I44" s="33" t="s">
        <v>134</v>
      </c>
    </row>
    <row r="45" spans="1:9" ht="16.2" customHeight="1" x14ac:dyDescent="0.3">
      <c r="A45" s="33" t="s">
        <v>135</v>
      </c>
      <c r="B45" s="33" t="s">
        <v>131</v>
      </c>
      <c r="C45" s="33" t="s">
        <v>132</v>
      </c>
      <c r="D45" s="33" t="s">
        <v>136</v>
      </c>
      <c r="E45" s="34">
        <v>2</v>
      </c>
      <c r="F45" s="46">
        <v>6.95</v>
      </c>
      <c r="G45" s="46">
        <f>Table352[[#This Row],[Qty]]*Table352[[#This Row],[Unit Price (USD)]]</f>
        <v>13.9</v>
      </c>
      <c r="H45" s="44" t="s">
        <v>217</v>
      </c>
      <c r="I45" s="33" t="s">
        <v>134</v>
      </c>
    </row>
    <row r="46" spans="1:9" ht="16.2" customHeight="1" x14ac:dyDescent="0.3">
      <c r="A46" s="33" t="s">
        <v>137</v>
      </c>
      <c r="B46" s="33" t="s">
        <v>137</v>
      </c>
      <c r="C46" s="33" t="s">
        <v>107</v>
      </c>
      <c r="D46" s="33" t="s">
        <v>138</v>
      </c>
      <c r="E46" s="34">
        <v>2</v>
      </c>
      <c r="F46" s="46">
        <v>3.57</v>
      </c>
      <c r="G46" s="46">
        <f>Table352[[#This Row],[Qty]]*Table352[[#This Row],[Unit Price (USD)]]</f>
        <v>7.14</v>
      </c>
      <c r="H46" s="42" t="s">
        <v>210</v>
      </c>
      <c r="I46" s="33" t="s">
        <v>139</v>
      </c>
    </row>
    <row r="47" spans="1:9" ht="16.2" customHeight="1" x14ac:dyDescent="0.3">
      <c r="A47" s="33" t="s">
        <v>140</v>
      </c>
      <c r="B47" s="33" t="s">
        <v>141</v>
      </c>
      <c r="C47" s="33" t="s">
        <v>142</v>
      </c>
      <c r="D47" s="33" t="s">
        <v>143</v>
      </c>
      <c r="E47" s="34">
        <v>8</v>
      </c>
      <c r="F47" s="46">
        <v>0.72</v>
      </c>
      <c r="G47" s="46">
        <f>Table352[[#This Row],[Qty]]*Table352[[#This Row],[Unit Price (USD)]]</f>
        <v>5.76</v>
      </c>
      <c r="H47" s="44" t="s">
        <v>224</v>
      </c>
      <c r="I47" s="33" t="s">
        <v>144</v>
      </c>
    </row>
    <row r="48" spans="1:9" ht="16.2" customHeight="1" x14ac:dyDescent="0.3">
      <c r="A48" s="33" t="s">
        <v>145</v>
      </c>
      <c r="B48" s="33" t="s">
        <v>145</v>
      </c>
      <c r="C48" s="33" t="s">
        <v>146</v>
      </c>
      <c r="D48" s="33" t="s">
        <v>147</v>
      </c>
      <c r="E48" s="34">
        <v>2</v>
      </c>
      <c r="F48" s="46">
        <v>1.7</v>
      </c>
      <c r="G48" s="46">
        <f>Table352[[#This Row],[Qty]]*Table352[[#This Row],[Unit Price (USD)]]</f>
        <v>3.4</v>
      </c>
      <c r="H48" s="44" t="s">
        <v>220</v>
      </c>
      <c r="I48" s="33"/>
    </row>
    <row r="49" spans="1:9" ht="16.2" customHeight="1" x14ac:dyDescent="0.3">
      <c r="A49" s="33" t="s">
        <v>148</v>
      </c>
      <c r="B49" s="33" t="s">
        <v>148</v>
      </c>
      <c r="C49" s="33" t="s">
        <v>149</v>
      </c>
      <c r="D49" s="33" t="s">
        <v>150</v>
      </c>
      <c r="E49" s="34">
        <v>1</v>
      </c>
      <c r="F49" s="46">
        <v>0.65549999999999997</v>
      </c>
      <c r="G49" s="46">
        <f>Table352[[#This Row],[Qty]]*Table352[[#This Row],[Unit Price (USD)]]</f>
        <v>0.65549999999999997</v>
      </c>
      <c r="H49" s="36" t="s">
        <v>263</v>
      </c>
      <c r="I49" s="47" t="s">
        <v>264</v>
      </c>
    </row>
    <row r="50" spans="1:9" ht="16.2" customHeight="1" x14ac:dyDescent="0.3">
      <c r="A50" s="33" t="s">
        <v>126</v>
      </c>
      <c r="B50" s="33" t="s">
        <v>126</v>
      </c>
      <c r="C50" s="33" t="s">
        <v>127</v>
      </c>
      <c r="D50" s="33" t="s">
        <v>128</v>
      </c>
      <c r="E50" s="34">
        <v>1</v>
      </c>
      <c r="F50" s="46">
        <v>2.2000000000000002</v>
      </c>
      <c r="G50" s="46">
        <f>Table352[[#This Row],[Qty]]*Table352[[#This Row],[Unit Price (USD)]]</f>
        <v>2.2000000000000002</v>
      </c>
      <c r="H50" s="44" t="s">
        <v>221</v>
      </c>
      <c r="I50" s="33" t="s">
        <v>129</v>
      </c>
    </row>
    <row r="51" spans="1:9" x14ac:dyDescent="0.3">
      <c r="G51" s="37">
        <f>SUM(Table352[Ext. Price (USD)])</f>
        <v>142.23549999999997</v>
      </c>
      <c r="H51" s="37" t="s">
        <v>265</v>
      </c>
    </row>
    <row r="52" spans="1:9" x14ac:dyDescent="0.3">
      <c r="G52" s="38"/>
    </row>
  </sheetData>
  <phoneticPr fontId="22" type="noConversion"/>
  <hyperlinks>
    <hyperlink ref="H46" r:id="rId1" xr:uid="{3EA6B7C6-82B2-45AC-B10D-011B4E011FB5}"/>
    <hyperlink ref="H45" r:id="rId2" xr:uid="{4E3B5F0F-A0FB-432B-9B4D-F234D2D5894D}"/>
    <hyperlink ref="H27" r:id="rId3" display="https://www.mouser.vn/QuickViewProdDetail.aspx?PartNum=844-IRFP240PBF&amp;KeepThis=true&amp;TB_iframe=true&amp;height=375&amp;width=530&amp;QuickView=true" xr:uid="{921A25BF-6E1F-47B8-84ED-3B764099F932}"/>
    <hyperlink ref="H37" r:id="rId4" display="https://www.mouser.vn/QuickViewProdDetail.aspx?PartNum=250-712ELCTR20AT&amp;KeepThis=true&amp;TB_iframe=true&amp;height=375&amp;width=530&amp;QuickView=true" xr:uid="{F9D33C5B-5DA6-4A1D-9E61-BFABDB8D8B4D}"/>
    <hyperlink ref="H48" r:id="rId5" xr:uid="{2C29C064-21FD-4DBD-8CF9-C3AA36A314AE}"/>
    <hyperlink ref="H50" r:id="rId6" xr:uid="{E020DBEF-1646-4DB2-BE8D-6AD122E40F36}"/>
    <hyperlink ref="H38" r:id="rId7" xr:uid="{31E774CC-7FD9-46D8-B145-7D57BA061058}"/>
    <hyperlink ref="H26" r:id="rId8" xr:uid="{C5204529-79CF-4B7F-B11B-AB8F28899AA4}"/>
    <hyperlink ref="H47" r:id="rId9" xr:uid="{5F1349C3-B6A2-4178-B54D-34234751C3F9}"/>
    <hyperlink ref="H41" r:id="rId10" xr:uid="{A6BAC5A8-DE1F-4AF5-8180-6357CA477D05}"/>
    <hyperlink ref="H40" r:id="rId11" xr:uid="{A5A388C7-4698-4DD5-91F1-81F226D7618D}"/>
    <hyperlink ref="H39" r:id="rId12" xr:uid="{C59F5AFA-C3CA-4359-BF38-C2305A049852}"/>
    <hyperlink ref="H43" r:id="rId13" xr:uid="{D8FD9B22-1E2B-4ADB-BD12-E2B3BFCB5019}"/>
    <hyperlink ref="H42" r:id="rId14" xr:uid="{634AB2A8-5EAF-4AB1-B7CD-D8214DF8A34D}"/>
    <hyperlink ref="H36" r:id="rId15" xr:uid="{2266341D-ADDC-4210-ACC9-96B128CAF713}"/>
    <hyperlink ref="H34" r:id="rId16" xr:uid="{F4AB3F0B-FBDF-4259-B259-3A0028498400}"/>
    <hyperlink ref="H35" r:id="rId17" xr:uid="{7075A302-93CC-4373-ABA1-744F5F3F5C95}"/>
    <hyperlink ref="H29" r:id="rId18" xr:uid="{5C3A56CB-6179-4189-9EF1-DDB30E83E85A}"/>
    <hyperlink ref="H25" r:id="rId19" xr:uid="{146B66A9-C433-4C82-8024-AB5A32742EAC}"/>
    <hyperlink ref="H18" r:id="rId20" xr:uid="{98160D45-4286-4691-A646-ED208004EDBA}"/>
    <hyperlink ref="H19" r:id="rId21" xr:uid="{3D72CBD4-0EAF-4B47-BE30-DFC4DA7B445E}"/>
    <hyperlink ref="H12" r:id="rId22" xr:uid="{CFCA1868-0507-45EF-822E-1B3AD0BCEA21}"/>
    <hyperlink ref="H28" r:id="rId23" xr:uid="{7B480C92-10FF-40CA-8A7D-D739F60DA6F1}"/>
    <hyperlink ref="H31" r:id="rId24" xr:uid="{F55414B8-32C8-4DDC-A4CE-3AD143BF17DF}"/>
    <hyperlink ref="H9" r:id="rId25" display="https://www.mouser.vn/QuickViewProdDetail.aspx?PartNum=71-WSL2512R1000FEA&amp;KeepThis=true&amp;TB_iframe=true&amp;height=375&amp;width=530&amp;QuickView=true" xr:uid="{D2A1EFF5-FCFF-454D-A69E-8BE12EDFC87B}"/>
    <hyperlink ref="H10" r:id="rId26" xr:uid="{C5D15C72-1233-4428-A4FB-C46620D9E5D2}"/>
    <hyperlink ref="H13" r:id="rId27" xr:uid="{7137B6DB-D0B0-484B-9BB2-476AE16A8D5F}"/>
    <hyperlink ref="H7" r:id="rId28" xr:uid="{AE98335E-6BCE-4EED-9263-ED2569E02B8A}"/>
    <hyperlink ref="H8" r:id="rId29" xr:uid="{1C75C6AC-2742-4246-82A3-28A555F7E979}"/>
    <hyperlink ref="H14" r:id="rId30" xr:uid="{916F02A6-8B33-4884-A47B-A7BB469D2B80}"/>
    <hyperlink ref="H16" r:id="rId31" xr:uid="{FAE2FDC3-D9AC-489B-A5B9-40532AE6B023}"/>
    <hyperlink ref="H17" r:id="rId32" xr:uid="{70267857-3725-4ABB-A3D2-D47A1C717D21}"/>
    <hyperlink ref="H20" r:id="rId33" xr:uid="{5016505F-2D31-4FF2-88B0-A0F9E55211E2}"/>
    <hyperlink ref="H21" r:id="rId34" xr:uid="{E2BBF14B-5C7C-4AAE-881B-42D492DD4BD3}"/>
    <hyperlink ref="H22" r:id="rId35" xr:uid="{E36D9AED-996A-45BF-9C38-F973FD495BA4}"/>
    <hyperlink ref="H23" r:id="rId36" xr:uid="{6E083CB7-6735-4CBD-AC93-5FC66E2D3F05}"/>
    <hyperlink ref="H24" r:id="rId37" xr:uid="{BA24F3A8-C599-4C76-B5E1-B5B7038DD41D}"/>
    <hyperlink ref="H30" r:id="rId38" xr:uid="{A726D1AD-1FEE-4846-979C-441ED9CA897C}"/>
    <hyperlink ref="H32" r:id="rId39" xr:uid="{BB49D303-FB20-4051-9142-28C6CBDF6B78}"/>
    <hyperlink ref="H33" r:id="rId40" xr:uid="{D8802039-1545-4AA2-85D4-9F707245F0DC}"/>
    <hyperlink ref="H11" r:id="rId41" xr:uid="{AD514AAC-C453-43EE-B903-1DCF5A3B2F86}"/>
    <hyperlink ref="H15" r:id="rId42" xr:uid="{862A66A6-F15A-45AF-BCF1-D855EB6DE8A9}"/>
    <hyperlink ref="H6" r:id="rId43" xr:uid="{43973DB4-F5A2-4586-8429-827121E526CC}"/>
    <hyperlink ref="H2" r:id="rId44" xr:uid="{10C3A5A5-3082-44DE-B226-DEDC93CD2424}"/>
    <hyperlink ref="H3" r:id="rId45" xr:uid="{DDA7D2CF-2547-4410-B3BA-01654C5B8043}"/>
    <hyperlink ref="H4" r:id="rId46" xr:uid="{EB11BB82-8DDC-4437-B7F0-EF9DAB446713}"/>
    <hyperlink ref="H5" r:id="rId47" xr:uid="{AEA187BF-4858-4EB0-8B8D-E3AC9DF43B00}"/>
    <hyperlink ref="H49" r:id="rId48" xr:uid="{2CCA9A27-C1B2-45B2-B649-3FB071863807}"/>
  </hyperlinks>
  <pageMargins left="0.7" right="0.7" top="0.75" bottom="0.75" header="0.3" footer="0.3"/>
  <pageSetup orientation="portrait" r:id="rId49"/>
  <tableParts count="1">
    <tablePart r:id="rId5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06F2-001B-476B-B463-114FB8072A4E}">
  <dimension ref="A1:M51"/>
  <sheetViews>
    <sheetView topLeftCell="A28" zoomScale="85" zoomScaleNormal="85" workbookViewId="0">
      <selection activeCell="E22" sqref="E22"/>
    </sheetView>
  </sheetViews>
  <sheetFormatPr defaultRowHeight="14.4" x14ac:dyDescent="0.3"/>
  <cols>
    <col min="1" max="1" width="5.88671875" customWidth="1"/>
    <col min="2" max="2" width="14.5546875" bestFit="1" customWidth="1"/>
    <col min="3" max="3" width="19.88671875" bestFit="1" customWidth="1"/>
    <col min="4" max="4" width="27.109375" customWidth="1"/>
    <col min="5" max="5" width="11.6640625" customWidth="1"/>
    <col min="6" max="6" width="44.6640625" customWidth="1"/>
    <col min="7" max="7" width="10.44140625" style="19" customWidth="1"/>
    <col min="8" max="8" width="10" style="7" bestFit="1" customWidth="1"/>
    <col min="9" max="10" width="11.44140625" customWidth="1"/>
    <col min="11" max="11" width="13.33203125" bestFit="1" customWidth="1"/>
    <col min="12" max="12" width="30" style="7" customWidth="1"/>
    <col min="13" max="13" width="26.109375" bestFit="1" customWidth="1"/>
    <col min="14" max="14" width="17.88671875" bestFit="1" customWidth="1"/>
  </cols>
  <sheetData>
    <row r="1" spans="1:13" s="4" customForma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20" t="s">
        <v>153</v>
      </c>
      <c r="H1" s="12" t="s">
        <v>151</v>
      </c>
      <c r="I1" s="11" t="s">
        <v>156</v>
      </c>
      <c r="J1" s="11" t="s">
        <v>152</v>
      </c>
      <c r="K1" s="12" t="s">
        <v>155</v>
      </c>
      <c r="L1" s="11" t="s">
        <v>154</v>
      </c>
      <c r="M1" s="13" t="s">
        <v>162</v>
      </c>
    </row>
    <row r="2" spans="1:13" ht="16.2" customHeight="1" x14ac:dyDescent="0.3">
      <c r="A2" s="14">
        <v>1</v>
      </c>
      <c r="B2" s="1"/>
      <c r="C2" s="1" t="s">
        <v>6</v>
      </c>
      <c r="D2" s="1" t="s">
        <v>6</v>
      </c>
      <c r="E2" s="1" t="s">
        <v>7</v>
      </c>
      <c r="F2" s="1" t="s">
        <v>8</v>
      </c>
      <c r="G2" s="21"/>
      <c r="H2" s="6"/>
      <c r="I2" s="5" t="e">
        <f>ROUNDUP((Table35[[#This Row],[Qty]]*$M$2+Table35[[#This Row],[Qty]]*$M$2*0.2)/Table35[[#This Row],[PCS/PKG]],0)</f>
        <v>#DIV/0!</v>
      </c>
      <c r="J2" s="5"/>
      <c r="K2" s="6">
        <f t="shared" ref="K2:K17" si="0">J2*H2</f>
        <v>0</v>
      </c>
      <c r="L2" s="1"/>
      <c r="M2" s="15">
        <v>15</v>
      </c>
    </row>
    <row r="3" spans="1:13" ht="16.2" customHeight="1" x14ac:dyDescent="0.3">
      <c r="A3" s="14">
        <v>1</v>
      </c>
      <c r="B3" s="1"/>
      <c r="C3" s="1" t="s">
        <v>9</v>
      </c>
      <c r="D3" s="1" t="s">
        <v>9</v>
      </c>
      <c r="E3" s="1" t="s">
        <v>10</v>
      </c>
      <c r="F3" s="1" t="s">
        <v>8</v>
      </c>
      <c r="G3" s="21"/>
      <c r="H3" s="6"/>
      <c r="I3" s="5" t="e">
        <f>ROUNDUP((Table35[[#This Row],[Qty]]*$M$2+Table35[[#This Row],[Qty]]*$M$2*0.2)/Table35[[#This Row],[PCS/PKG]],0)</f>
        <v>#DIV/0!</v>
      </c>
      <c r="J3" s="5"/>
      <c r="K3" s="6">
        <f t="shared" si="0"/>
        <v>0</v>
      </c>
      <c r="L3" s="1"/>
      <c r="M3" s="15"/>
    </row>
    <row r="4" spans="1:13" ht="16.2" customHeight="1" x14ac:dyDescent="0.3">
      <c r="A4" s="14">
        <v>1</v>
      </c>
      <c r="B4" s="1"/>
      <c r="C4" s="1" t="s">
        <v>11</v>
      </c>
      <c r="D4" s="1" t="s">
        <v>11</v>
      </c>
      <c r="E4" s="1" t="s">
        <v>12</v>
      </c>
      <c r="F4" s="1" t="s">
        <v>8</v>
      </c>
      <c r="G4" s="21"/>
      <c r="H4" s="6"/>
      <c r="I4" s="5" t="e">
        <f>ROUNDUP((Table35[[#This Row],[Qty]]*$M$2+Table35[[#This Row],[Qty]]*$M$2*0.2)/Table35[[#This Row],[PCS/PKG]],0)</f>
        <v>#DIV/0!</v>
      </c>
      <c r="J4" s="5"/>
      <c r="K4" s="6">
        <f t="shared" si="0"/>
        <v>0</v>
      </c>
      <c r="L4" s="1"/>
      <c r="M4" s="15"/>
    </row>
    <row r="5" spans="1:13" ht="16.2" customHeight="1" x14ac:dyDescent="0.3">
      <c r="A5" s="14">
        <v>1</v>
      </c>
      <c r="B5" s="1"/>
      <c r="C5" s="1" t="s">
        <v>13</v>
      </c>
      <c r="D5" s="1" t="s">
        <v>13</v>
      </c>
      <c r="E5" s="1" t="s">
        <v>14</v>
      </c>
      <c r="F5" s="1" t="s">
        <v>8</v>
      </c>
      <c r="G5" s="21"/>
      <c r="H5" s="6"/>
      <c r="I5" s="5" t="e">
        <f>ROUNDUP((Table35[[#This Row],[Qty]]*$M$2+Table35[[#This Row],[Qty]]*$M$2*0.2)/Table35[[#This Row],[PCS/PKG]],0)</f>
        <v>#DIV/0!</v>
      </c>
      <c r="J5" s="5"/>
      <c r="K5" s="6">
        <f t="shared" si="0"/>
        <v>0</v>
      </c>
      <c r="L5" s="1"/>
      <c r="M5" s="15"/>
    </row>
    <row r="6" spans="1:13" ht="16.2" customHeight="1" x14ac:dyDescent="0.3">
      <c r="A6" s="14">
        <v>1</v>
      </c>
      <c r="B6" s="1"/>
      <c r="C6" s="1" t="s">
        <v>15</v>
      </c>
      <c r="D6" s="1" t="s">
        <v>16</v>
      </c>
      <c r="E6" s="1" t="s">
        <v>17</v>
      </c>
      <c r="F6" s="1" t="s">
        <v>18</v>
      </c>
      <c r="G6" s="21"/>
      <c r="H6" s="6"/>
      <c r="I6" s="5" t="e">
        <f>ROUNDUP((Table35[[#This Row],[Qty]]*$M$2+Table35[[#This Row],[Qty]]*$M$2*0.2)/Table35[[#This Row],[PCS/PKG]],0)</f>
        <v>#DIV/0!</v>
      </c>
      <c r="J6" s="5"/>
      <c r="K6" s="6">
        <f t="shared" si="0"/>
        <v>0</v>
      </c>
      <c r="L6" s="1"/>
      <c r="M6" s="15" t="s">
        <v>195</v>
      </c>
    </row>
    <row r="7" spans="1:13" ht="16.2" customHeight="1" x14ac:dyDescent="0.3">
      <c r="A7" s="14">
        <v>2</v>
      </c>
      <c r="B7" s="1"/>
      <c r="C7" s="1" t="s">
        <v>19</v>
      </c>
      <c r="D7" s="1" t="s">
        <v>20</v>
      </c>
      <c r="E7" s="1" t="s">
        <v>21</v>
      </c>
      <c r="F7" s="1" t="s">
        <v>22</v>
      </c>
      <c r="G7" s="21"/>
      <c r="H7" s="6"/>
      <c r="I7" s="5" t="e">
        <f>ROUNDUP((Table35[[#This Row],[Qty]]*$M$2+Table35[[#This Row],[Qty]]*$M$2*0.2)/Table35[[#This Row],[PCS/PKG]],0)</f>
        <v>#DIV/0!</v>
      </c>
      <c r="J7" s="5"/>
      <c r="K7" s="6">
        <f t="shared" si="0"/>
        <v>0</v>
      </c>
      <c r="L7" s="1"/>
      <c r="M7" s="15" t="s">
        <v>196</v>
      </c>
    </row>
    <row r="8" spans="1:13" ht="16.2" customHeight="1" x14ac:dyDescent="0.3">
      <c r="A8" s="14">
        <v>1</v>
      </c>
      <c r="B8" s="1"/>
      <c r="C8" s="1" t="s">
        <v>23</v>
      </c>
      <c r="D8" s="1" t="s">
        <v>23</v>
      </c>
      <c r="E8" s="1" t="s">
        <v>24</v>
      </c>
      <c r="F8" s="1" t="s">
        <v>25</v>
      </c>
      <c r="G8" s="21"/>
      <c r="H8" s="6"/>
      <c r="I8" s="5" t="e">
        <f>ROUNDUP((Table35[[#This Row],[Qty]]*$M$2+Table35[[#This Row],[Qty]]*$M$2*0.2)/Table35[[#This Row],[PCS/PKG]],0)</f>
        <v>#DIV/0!</v>
      </c>
      <c r="J8" s="5"/>
      <c r="K8" s="6">
        <f t="shared" si="0"/>
        <v>0</v>
      </c>
      <c r="L8" s="1"/>
      <c r="M8" s="15" t="s">
        <v>197</v>
      </c>
    </row>
    <row r="9" spans="1:13" ht="16.2" customHeight="1" x14ac:dyDescent="0.3">
      <c r="A9" s="14">
        <v>1</v>
      </c>
      <c r="B9" s="1" t="s">
        <v>26</v>
      </c>
      <c r="C9" s="1" t="s">
        <v>27</v>
      </c>
      <c r="D9" s="1" t="s">
        <v>28</v>
      </c>
      <c r="E9" s="1" t="s">
        <v>29</v>
      </c>
      <c r="F9" s="1" t="s">
        <v>30</v>
      </c>
      <c r="G9" s="21"/>
      <c r="H9" s="6"/>
      <c r="I9" s="5" t="e">
        <f>ROUNDUP((Table35[[#This Row],[Qty]]*$M$2+Table35[[#This Row],[Qty]]*$M$2*0.2)/Table35[[#This Row],[PCS/PKG]],0)</f>
        <v>#DIV/0!</v>
      </c>
      <c r="J9" s="5"/>
      <c r="K9" s="6">
        <f t="shared" si="0"/>
        <v>0</v>
      </c>
      <c r="L9" s="1"/>
      <c r="M9" s="15" t="s">
        <v>198</v>
      </c>
    </row>
    <row r="10" spans="1:13" ht="16.2" customHeight="1" x14ac:dyDescent="0.3">
      <c r="A10" s="14">
        <v>2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30</v>
      </c>
      <c r="G10" s="21">
        <v>50</v>
      </c>
      <c r="H10" s="6">
        <v>3000</v>
      </c>
      <c r="I10" s="5">
        <f>ROUNDUP((Table35[[#This Row],[Qty]]*$M$2+Table35[[#This Row],[Qty]]*$M$2*0.2)/Table35[[#This Row],[PCS/PKG]],0)</f>
        <v>1</v>
      </c>
      <c r="J10" s="5">
        <v>1</v>
      </c>
      <c r="K10" s="6">
        <f t="shared" si="0"/>
        <v>3000</v>
      </c>
      <c r="L10" s="2" t="s">
        <v>160</v>
      </c>
      <c r="M10" s="15"/>
    </row>
    <row r="11" spans="1:13" ht="16.2" customHeight="1" x14ac:dyDescent="0.3">
      <c r="A11" s="14">
        <v>22</v>
      </c>
      <c r="B11" s="1" t="s">
        <v>35</v>
      </c>
      <c r="C11" s="1" t="s">
        <v>36</v>
      </c>
      <c r="D11" s="1" t="s">
        <v>37</v>
      </c>
      <c r="E11" s="1" t="s">
        <v>38</v>
      </c>
      <c r="F11" s="1" t="s">
        <v>39</v>
      </c>
      <c r="G11" s="21">
        <v>10</v>
      </c>
      <c r="H11" s="6">
        <v>3000</v>
      </c>
      <c r="I11" s="5">
        <f>ROUNDUP((Table35[[#This Row],[Qty]]*$M$2+Table35[[#This Row],[Qty]]*$M$2*0.2)/Table35[[#This Row],[PCS/PKG]],0)</f>
        <v>40</v>
      </c>
      <c r="J11" s="5">
        <v>40</v>
      </c>
      <c r="K11" s="6">
        <f t="shared" si="0"/>
        <v>120000</v>
      </c>
      <c r="L11" s="2" t="s">
        <v>161</v>
      </c>
      <c r="M11" s="16">
        <v>0.1</v>
      </c>
    </row>
    <row r="12" spans="1:13" ht="16.2" customHeight="1" x14ac:dyDescent="0.3">
      <c r="A12" s="14">
        <v>1</v>
      </c>
      <c r="B12" s="1" t="s">
        <v>40</v>
      </c>
      <c r="C12" s="1" t="s">
        <v>41</v>
      </c>
      <c r="D12" s="1" t="s">
        <v>41</v>
      </c>
      <c r="E12" s="1" t="s">
        <v>42</v>
      </c>
      <c r="F12" s="1" t="s">
        <v>43</v>
      </c>
      <c r="G12" s="21">
        <v>1</v>
      </c>
      <c r="H12" s="6">
        <v>3000</v>
      </c>
      <c r="I12" s="5">
        <f>ROUNDUP((Table35[[#This Row],[Qty]]*$M$2+Table35[[#This Row],[Qty]]*$M$2*0.2)/Table35[[#This Row],[PCS/PKG]],0)</f>
        <v>18</v>
      </c>
      <c r="J12" s="5">
        <v>20</v>
      </c>
      <c r="K12" s="6">
        <f t="shared" si="0"/>
        <v>60000</v>
      </c>
      <c r="L12" s="2" t="s">
        <v>158</v>
      </c>
      <c r="M12" s="15"/>
    </row>
    <row r="13" spans="1:13" ht="16.2" customHeight="1" x14ac:dyDescent="0.3">
      <c r="A13" s="14">
        <v>11</v>
      </c>
      <c r="B13" s="1" t="s">
        <v>44</v>
      </c>
      <c r="C13" s="1" t="s">
        <v>32</v>
      </c>
      <c r="D13" s="1" t="s">
        <v>33</v>
      </c>
      <c r="E13" s="1" t="s">
        <v>45</v>
      </c>
      <c r="F13" s="1" t="s">
        <v>30</v>
      </c>
      <c r="G13" s="21">
        <v>50</v>
      </c>
      <c r="H13" s="6">
        <v>3000</v>
      </c>
      <c r="I13" s="5">
        <f>ROUNDUP((Table35[[#This Row],[Qty]]*$M$2+Table35[[#This Row],[Qty]]*$M$2*0.2)/Table35[[#This Row],[PCS/PKG]],0)</f>
        <v>4</v>
      </c>
      <c r="J13" s="5">
        <v>4</v>
      </c>
      <c r="K13" s="6">
        <f t="shared" si="0"/>
        <v>12000</v>
      </c>
      <c r="L13" s="2" t="s">
        <v>159</v>
      </c>
      <c r="M13" s="15"/>
    </row>
    <row r="14" spans="1:13" ht="16.2" customHeight="1" x14ac:dyDescent="0.3">
      <c r="A14" s="14">
        <v>5</v>
      </c>
      <c r="B14" s="1" t="s">
        <v>46</v>
      </c>
      <c r="C14" s="1" t="s">
        <v>32</v>
      </c>
      <c r="D14" s="1" t="s">
        <v>33</v>
      </c>
      <c r="E14" s="1" t="s">
        <v>47</v>
      </c>
      <c r="F14" s="1" t="s">
        <v>30</v>
      </c>
      <c r="G14" s="21">
        <v>50</v>
      </c>
      <c r="H14" s="6">
        <v>3000</v>
      </c>
      <c r="I14" s="5">
        <f>ROUNDUP((Table35[[#This Row],[Qty]]*$M$2+Table35[[#This Row],[Qty]]*$M$2*0.2)/Table35[[#This Row],[PCS/PKG]],0)</f>
        <v>2</v>
      </c>
      <c r="J14" s="5">
        <v>2</v>
      </c>
      <c r="K14" s="6">
        <f t="shared" si="0"/>
        <v>6000</v>
      </c>
      <c r="L14" s="2" t="s">
        <v>168</v>
      </c>
      <c r="M14" s="15"/>
    </row>
    <row r="15" spans="1:13" ht="16.2" customHeight="1" x14ac:dyDescent="0.3">
      <c r="A15" s="14">
        <v>4</v>
      </c>
      <c r="B15" s="1" t="s">
        <v>48</v>
      </c>
      <c r="C15" s="1" t="s">
        <v>36</v>
      </c>
      <c r="D15" s="1" t="s">
        <v>37</v>
      </c>
      <c r="E15" s="1" t="s">
        <v>49</v>
      </c>
      <c r="F15" s="1" t="s">
        <v>39</v>
      </c>
      <c r="G15" s="21">
        <v>10</v>
      </c>
      <c r="H15" s="6">
        <v>2000</v>
      </c>
      <c r="I15" s="5">
        <f>ROUNDUP((Table35[[#This Row],[Qty]]*$M$2+Table35[[#This Row],[Qty]]*$M$2*0.2)/Table35[[#This Row],[PCS/PKG]],0)</f>
        <v>8</v>
      </c>
      <c r="J15" s="5">
        <v>8</v>
      </c>
      <c r="K15" s="6">
        <f t="shared" si="0"/>
        <v>16000</v>
      </c>
      <c r="L15" s="2" t="s">
        <v>164</v>
      </c>
      <c r="M15" s="16">
        <v>0.1</v>
      </c>
    </row>
    <row r="16" spans="1:13" ht="16.2" customHeight="1" x14ac:dyDescent="0.3">
      <c r="A16" s="14">
        <v>3</v>
      </c>
      <c r="B16" s="1" t="s">
        <v>50</v>
      </c>
      <c r="C16" s="1" t="s">
        <v>32</v>
      </c>
      <c r="D16" s="1" t="s">
        <v>33</v>
      </c>
      <c r="E16" s="1" t="s">
        <v>51</v>
      </c>
      <c r="F16" s="1" t="s">
        <v>30</v>
      </c>
      <c r="G16" s="21">
        <v>50</v>
      </c>
      <c r="H16" s="6">
        <v>3000</v>
      </c>
      <c r="I16" s="5">
        <f>ROUNDUP((Table35[[#This Row],[Qty]]*$M$2+Table35[[#This Row],[Qty]]*$M$2*0.2)/Table35[[#This Row],[PCS/PKG]],0)</f>
        <v>2</v>
      </c>
      <c r="J16" s="5">
        <v>2</v>
      </c>
      <c r="K16" s="6">
        <f t="shared" si="0"/>
        <v>6000</v>
      </c>
      <c r="L16" s="2" t="s">
        <v>163</v>
      </c>
      <c r="M16" s="15"/>
    </row>
    <row r="17" spans="1:13" ht="16.2" customHeight="1" x14ac:dyDescent="0.3">
      <c r="A17" s="14">
        <v>1</v>
      </c>
      <c r="B17" s="1" t="s">
        <v>52</v>
      </c>
      <c r="C17" s="1" t="s">
        <v>32</v>
      </c>
      <c r="D17" s="1" t="s">
        <v>33</v>
      </c>
      <c r="E17" s="1" t="s">
        <v>53</v>
      </c>
      <c r="F17" s="1" t="s">
        <v>30</v>
      </c>
      <c r="G17" s="21">
        <v>50</v>
      </c>
      <c r="H17" s="6">
        <v>3000</v>
      </c>
      <c r="I17" s="5">
        <f>ROUNDUP((Table35[[#This Row],[Qty]]*$M$2+Table35[[#This Row],[Qty]]*$M$2*0.2)/Table35[[#This Row],[PCS/PKG]],0)</f>
        <v>1</v>
      </c>
      <c r="J17" s="5">
        <v>1</v>
      </c>
      <c r="K17" s="6">
        <f t="shared" si="0"/>
        <v>3000</v>
      </c>
      <c r="L17" s="2" t="s">
        <v>165</v>
      </c>
      <c r="M17" s="15"/>
    </row>
    <row r="18" spans="1:13" ht="16.2" customHeight="1" x14ac:dyDescent="0.3">
      <c r="A18" s="14">
        <v>4</v>
      </c>
      <c r="B18" s="1" t="s">
        <v>54</v>
      </c>
      <c r="C18" s="1" t="s">
        <v>55</v>
      </c>
      <c r="D18" s="1" t="s">
        <v>56</v>
      </c>
      <c r="E18" s="1" t="s">
        <v>57</v>
      </c>
      <c r="F18" s="1" t="s">
        <v>58</v>
      </c>
      <c r="G18" s="21">
        <v>1</v>
      </c>
      <c r="H18" s="6">
        <v>1800</v>
      </c>
      <c r="I18" s="5">
        <f>ROUNDUP((Table35[[#This Row],[Qty]]*$M$2+Table35[[#This Row],[Qty]]*$M$2*0.2)/Table35[[#This Row],[PCS/PKG]],0)</f>
        <v>72</v>
      </c>
      <c r="J18" s="5">
        <v>80</v>
      </c>
      <c r="K18" s="6">
        <f>J18*H18</f>
        <v>144000</v>
      </c>
      <c r="L18" s="2" t="s">
        <v>157</v>
      </c>
      <c r="M18" s="15"/>
    </row>
    <row r="19" spans="1:13" ht="16.2" customHeight="1" x14ac:dyDescent="0.3">
      <c r="A19" s="14">
        <v>6</v>
      </c>
      <c r="B19" s="1" t="s">
        <v>59</v>
      </c>
      <c r="C19" s="1" t="s">
        <v>60</v>
      </c>
      <c r="D19" s="1" t="s">
        <v>61</v>
      </c>
      <c r="E19" s="1" t="s">
        <v>62</v>
      </c>
      <c r="F19" s="1" t="s">
        <v>58</v>
      </c>
      <c r="G19" s="21">
        <v>1</v>
      </c>
      <c r="H19" s="6">
        <v>800</v>
      </c>
      <c r="I19" s="5">
        <f>ROUNDUP((Table35[[#This Row],[Qty]]*$M$2+Table35[[#This Row],[Qty]]*$M$2*0.2)/Table35[[#This Row],[PCS/PKG]],0)</f>
        <v>108</v>
      </c>
      <c r="J19" s="5">
        <v>110</v>
      </c>
      <c r="K19" s="6">
        <f t="shared" ref="K19:K50" si="1">J19*H19</f>
        <v>88000</v>
      </c>
      <c r="L19" s="2" t="s">
        <v>166</v>
      </c>
      <c r="M19" s="15"/>
    </row>
    <row r="20" spans="1:13" ht="16.2" customHeight="1" x14ac:dyDescent="0.3">
      <c r="A20" s="14">
        <v>10</v>
      </c>
      <c r="B20" s="1" t="s">
        <v>63</v>
      </c>
      <c r="C20" s="1" t="s">
        <v>32</v>
      </c>
      <c r="D20" s="1" t="s">
        <v>33</v>
      </c>
      <c r="E20" s="1" t="s">
        <v>64</v>
      </c>
      <c r="F20" s="1" t="s">
        <v>30</v>
      </c>
      <c r="G20" s="21">
        <v>50</v>
      </c>
      <c r="H20" s="6">
        <v>3000</v>
      </c>
      <c r="I20" s="5">
        <f>ROUNDUP((Table35[[#This Row],[Qty]]*$M$2+Table35[[#This Row],[Qty]]*$M$2*0.2)/Table35[[#This Row],[PCS/PKG]],0)</f>
        <v>4</v>
      </c>
      <c r="J20" s="5">
        <v>4</v>
      </c>
      <c r="K20" s="6">
        <f t="shared" si="1"/>
        <v>12000</v>
      </c>
      <c r="L20" s="2" t="s">
        <v>167</v>
      </c>
      <c r="M20" s="15"/>
    </row>
    <row r="21" spans="1:13" ht="16.2" customHeight="1" x14ac:dyDescent="0.3">
      <c r="A21" s="14">
        <v>2</v>
      </c>
      <c r="B21" s="1" t="s">
        <v>65</v>
      </c>
      <c r="C21" s="1" t="s">
        <v>32</v>
      </c>
      <c r="D21" s="1" t="s">
        <v>33</v>
      </c>
      <c r="E21" s="1" t="s">
        <v>66</v>
      </c>
      <c r="F21" s="1" t="s">
        <v>30</v>
      </c>
      <c r="G21" s="21">
        <v>50</v>
      </c>
      <c r="H21" s="6">
        <v>3000</v>
      </c>
      <c r="I21" s="5">
        <f>ROUNDUP((Table35[[#This Row],[Qty]]*$M$2+Table35[[#This Row],[Qty]]*$M$2*0.2)/Table35[[#This Row],[PCS/PKG]],0)</f>
        <v>1</v>
      </c>
      <c r="J21" s="5">
        <v>1</v>
      </c>
      <c r="K21" s="6">
        <f t="shared" si="1"/>
        <v>3000</v>
      </c>
      <c r="L21" s="2" t="s">
        <v>182</v>
      </c>
      <c r="M21" s="15"/>
    </row>
    <row r="22" spans="1:13" ht="16.2" customHeight="1" x14ac:dyDescent="0.3">
      <c r="A22" s="14">
        <v>1</v>
      </c>
      <c r="B22" s="1" t="s">
        <v>67</v>
      </c>
      <c r="C22" s="1" t="s">
        <v>32</v>
      </c>
      <c r="D22" s="1" t="s">
        <v>33</v>
      </c>
      <c r="E22" s="1" t="s">
        <v>68</v>
      </c>
      <c r="F22" s="1" t="s">
        <v>30</v>
      </c>
      <c r="G22" s="21">
        <v>50</v>
      </c>
      <c r="H22" s="6">
        <v>3000</v>
      </c>
      <c r="I22" s="5">
        <f>ROUNDUP((Table35[[#This Row],[Qty]]*$M$2+Table35[[#This Row],[Qty]]*$M$2*0.2)/Table35[[#This Row],[PCS/PKG]],0)</f>
        <v>1</v>
      </c>
      <c r="J22" s="5">
        <v>1</v>
      </c>
      <c r="K22" s="6">
        <f t="shared" si="1"/>
        <v>3000</v>
      </c>
      <c r="L22" s="2" t="s">
        <v>169</v>
      </c>
      <c r="M22" s="15"/>
    </row>
    <row r="23" spans="1:13" ht="16.2" customHeight="1" x14ac:dyDescent="0.3">
      <c r="A23" s="14">
        <v>2</v>
      </c>
      <c r="B23" s="1" t="s">
        <v>69</v>
      </c>
      <c r="C23" s="1" t="s">
        <v>32</v>
      </c>
      <c r="D23" s="1" t="s">
        <v>33</v>
      </c>
      <c r="E23" s="1" t="s">
        <v>70</v>
      </c>
      <c r="F23" s="1" t="s">
        <v>30</v>
      </c>
      <c r="G23" s="21">
        <v>50</v>
      </c>
      <c r="H23" s="6">
        <v>3000</v>
      </c>
      <c r="I23" s="5">
        <f>ROUNDUP((Table35[[#This Row],[Qty]]*$M$2+Table35[[#This Row],[Qty]]*$M$2*0.2)/Table35[[#This Row],[PCS/PKG]],0)</f>
        <v>1</v>
      </c>
      <c r="J23" s="5">
        <v>1</v>
      </c>
      <c r="K23" s="6">
        <f>J23*H23</f>
        <v>3000</v>
      </c>
      <c r="L23" s="2" t="s">
        <v>170</v>
      </c>
      <c r="M23" s="15"/>
    </row>
    <row r="24" spans="1:13" ht="16.2" customHeight="1" x14ac:dyDescent="0.3">
      <c r="A24" s="14">
        <v>1</v>
      </c>
      <c r="B24" s="1" t="s">
        <v>71</v>
      </c>
      <c r="C24" s="1" t="s">
        <v>32</v>
      </c>
      <c r="D24" s="1" t="s">
        <v>33</v>
      </c>
      <c r="E24" s="1" t="s">
        <v>72</v>
      </c>
      <c r="F24" s="1" t="s">
        <v>30</v>
      </c>
      <c r="G24" s="21">
        <v>50</v>
      </c>
      <c r="H24" s="6">
        <v>3000</v>
      </c>
      <c r="I24" s="5">
        <f>ROUNDUP((Table35[[#This Row],[Qty]]*$M$2+Table35[[#This Row],[Qty]]*$M$2*0.2)/Table35[[#This Row],[PCS/PKG]],0)</f>
        <v>1</v>
      </c>
      <c r="J24" s="5">
        <v>1</v>
      </c>
      <c r="K24" s="6">
        <f t="shared" si="1"/>
        <v>3000</v>
      </c>
      <c r="L24" s="2" t="s">
        <v>171</v>
      </c>
      <c r="M24" s="15"/>
    </row>
    <row r="25" spans="1:13" ht="16.2" customHeight="1" x14ac:dyDescent="0.3">
      <c r="A25" s="14">
        <v>4</v>
      </c>
      <c r="B25" s="1" t="s">
        <v>73</v>
      </c>
      <c r="C25" s="1" t="s">
        <v>55</v>
      </c>
      <c r="D25" s="1" t="s">
        <v>56</v>
      </c>
      <c r="E25" s="1" t="s">
        <v>74</v>
      </c>
      <c r="F25" s="1" t="s">
        <v>58</v>
      </c>
      <c r="G25" s="21">
        <v>1</v>
      </c>
      <c r="H25" s="6">
        <v>1800</v>
      </c>
      <c r="I25" s="5">
        <f>ROUNDUP((Table35[[#This Row],[Qty]]*$M$2+Table35[[#This Row],[Qty]]*$M$2*0.2)/Table35[[#This Row],[PCS/PKG]],0)</f>
        <v>72</v>
      </c>
      <c r="J25" s="5">
        <v>80</v>
      </c>
      <c r="K25" s="6">
        <f t="shared" si="1"/>
        <v>144000</v>
      </c>
      <c r="L25" s="2" t="s">
        <v>172</v>
      </c>
      <c r="M25" s="15"/>
    </row>
    <row r="26" spans="1:13" ht="16.2" customHeight="1" x14ac:dyDescent="0.3">
      <c r="A26" s="14">
        <v>9</v>
      </c>
      <c r="B26" s="1" t="s">
        <v>75</v>
      </c>
      <c r="C26" s="1" t="s">
        <v>76</v>
      </c>
      <c r="D26" s="1" t="s">
        <v>77</v>
      </c>
      <c r="E26" s="1" t="s">
        <v>78</v>
      </c>
      <c r="F26" s="1" t="s">
        <v>79</v>
      </c>
      <c r="G26" s="21">
        <v>1</v>
      </c>
      <c r="H26" s="6">
        <v>28000</v>
      </c>
      <c r="I26" s="5">
        <f>ROUNDUP((Table35[[#This Row],[Qty]]*$M$2+Table35[[#This Row],[Qty]]*$M$2*0.2)/Table35[[#This Row],[PCS/PKG]],0)</f>
        <v>162</v>
      </c>
      <c r="J26" s="5">
        <v>170</v>
      </c>
      <c r="K26" s="6">
        <f t="shared" si="1"/>
        <v>4760000</v>
      </c>
      <c r="L26" s="2" t="s">
        <v>173</v>
      </c>
      <c r="M26" s="15"/>
    </row>
    <row r="27" spans="1:13" ht="16.2" customHeight="1" x14ac:dyDescent="0.3">
      <c r="A27" s="14">
        <v>1</v>
      </c>
      <c r="B27" s="1" t="s">
        <v>80</v>
      </c>
      <c r="C27" s="1" t="s">
        <v>41</v>
      </c>
      <c r="D27" s="1" t="s">
        <v>41</v>
      </c>
      <c r="E27" s="1" t="s">
        <v>81</v>
      </c>
      <c r="F27" s="1" t="s">
        <v>43</v>
      </c>
      <c r="G27" s="21">
        <v>1</v>
      </c>
      <c r="H27" s="6">
        <v>3000</v>
      </c>
      <c r="I27" s="5">
        <f>ROUNDUP((Table35[[#This Row],[Qty]]*$M$2+Table35[[#This Row],[Qty]]*$M$2*0.2)/Table35[[#This Row],[PCS/PKG]],0)</f>
        <v>18</v>
      </c>
      <c r="J27" s="5">
        <v>20</v>
      </c>
      <c r="K27" s="6">
        <f t="shared" si="1"/>
        <v>60000</v>
      </c>
      <c r="L27" s="2" t="s">
        <v>174</v>
      </c>
      <c r="M27" s="15"/>
    </row>
    <row r="28" spans="1:13" ht="16.2" customHeight="1" x14ac:dyDescent="0.3">
      <c r="A28" s="14">
        <v>2</v>
      </c>
      <c r="B28" s="1" t="s">
        <v>82</v>
      </c>
      <c r="C28" s="1" t="s">
        <v>55</v>
      </c>
      <c r="D28" s="1" t="s">
        <v>56</v>
      </c>
      <c r="E28" s="1" t="s">
        <v>83</v>
      </c>
      <c r="F28" s="1" t="s">
        <v>58</v>
      </c>
      <c r="G28" s="21">
        <v>1</v>
      </c>
      <c r="H28" s="6">
        <v>2300</v>
      </c>
      <c r="I28" s="5">
        <f>ROUNDUP((Table35[[#This Row],[Qty]]*$M$2+Table35[[#This Row],[Qty]]*$M$2*0.2)/Table35[[#This Row],[PCS/PKG]],0)</f>
        <v>36</v>
      </c>
      <c r="J28" s="5">
        <v>40</v>
      </c>
      <c r="K28" s="6">
        <f t="shared" si="1"/>
        <v>92000</v>
      </c>
      <c r="L28" s="2" t="s">
        <v>175</v>
      </c>
      <c r="M28" s="15"/>
    </row>
    <row r="29" spans="1:13" ht="16.2" customHeight="1" x14ac:dyDescent="0.3">
      <c r="A29" s="14">
        <v>1</v>
      </c>
      <c r="B29" s="1" t="s">
        <v>84</v>
      </c>
      <c r="C29" s="1" t="s">
        <v>32</v>
      </c>
      <c r="D29" s="1" t="s">
        <v>33</v>
      </c>
      <c r="E29" s="1" t="s">
        <v>85</v>
      </c>
      <c r="F29" s="1" t="s">
        <v>30</v>
      </c>
      <c r="G29" s="21">
        <v>50</v>
      </c>
      <c r="H29" s="6">
        <v>3000</v>
      </c>
      <c r="I29" s="5">
        <f>ROUNDUP((Table35[[#This Row],[Qty]]*$M$2+Table35[[#This Row],[Qty]]*$M$2*0.2)/Table35[[#This Row],[PCS/PKG]],0)</f>
        <v>1</v>
      </c>
      <c r="J29" s="5">
        <v>1</v>
      </c>
      <c r="K29" s="6">
        <f t="shared" si="1"/>
        <v>3000</v>
      </c>
      <c r="L29" s="2" t="s">
        <v>181</v>
      </c>
      <c r="M29" s="15"/>
    </row>
    <row r="30" spans="1:13" ht="16.2" customHeight="1" x14ac:dyDescent="0.3">
      <c r="A30" s="14">
        <v>6</v>
      </c>
      <c r="B30" s="1" t="s">
        <v>86</v>
      </c>
      <c r="C30" s="1" t="s">
        <v>41</v>
      </c>
      <c r="D30" s="1" t="s">
        <v>41</v>
      </c>
      <c r="E30" s="1" t="s">
        <v>87</v>
      </c>
      <c r="F30" s="1" t="s">
        <v>43</v>
      </c>
      <c r="G30" s="21">
        <v>1</v>
      </c>
      <c r="H30" s="6">
        <v>3000</v>
      </c>
      <c r="I30" s="5">
        <f>ROUNDUP((Table35[[#This Row],[Qty]]*$M$2+Table35[[#This Row],[Qty]]*$M$2*0.2)/Table35[[#This Row],[PCS/PKG]],0)</f>
        <v>108</v>
      </c>
      <c r="J30" s="5">
        <v>110</v>
      </c>
      <c r="K30" s="6">
        <f t="shared" si="1"/>
        <v>330000</v>
      </c>
      <c r="L30" s="2" t="s">
        <v>176</v>
      </c>
      <c r="M30" s="15"/>
    </row>
    <row r="31" spans="1:13" ht="16.2" customHeight="1" x14ac:dyDescent="0.3">
      <c r="A31" s="14">
        <v>1</v>
      </c>
      <c r="B31" s="1" t="s">
        <v>88</v>
      </c>
      <c r="C31" s="1" t="s">
        <v>32</v>
      </c>
      <c r="D31" s="1" t="s">
        <v>33</v>
      </c>
      <c r="E31" s="1" t="s">
        <v>89</v>
      </c>
      <c r="F31" s="1" t="s">
        <v>30</v>
      </c>
      <c r="G31" s="21">
        <v>50</v>
      </c>
      <c r="H31" s="6">
        <v>3000</v>
      </c>
      <c r="I31" s="5">
        <f>ROUNDUP((Table35[[#This Row],[Qty]]*$M$2+Table35[[#This Row],[Qty]]*$M$2*0.2)/Table35[[#This Row],[PCS/PKG]],0)</f>
        <v>1</v>
      </c>
      <c r="J31" s="5">
        <v>1</v>
      </c>
      <c r="K31" s="6">
        <f t="shared" si="1"/>
        <v>3000</v>
      </c>
      <c r="L31" s="2" t="s">
        <v>180</v>
      </c>
      <c r="M31" s="15"/>
    </row>
    <row r="32" spans="1:13" ht="16.2" customHeight="1" x14ac:dyDescent="0.3">
      <c r="A32" s="14">
        <v>1</v>
      </c>
      <c r="B32" s="1" t="s">
        <v>90</v>
      </c>
      <c r="C32" s="1" t="s">
        <v>32</v>
      </c>
      <c r="D32" s="1" t="s">
        <v>33</v>
      </c>
      <c r="E32" s="1" t="s">
        <v>91</v>
      </c>
      <c r="F32" s="1" t="s">
        <v>30</v>
      </c>
      <c r="G32" s="21">
        <v>50</v>
      </c>
      <c r="H32" s="6">
        <v>3000</v>
      </c>
      <c r="I32" s="5">
        <f>ROUNDUP((Table35[[#This Row],[Qty]]*$M$2+Table35[[#This Row],[Qty]]*$M$2*0.2)/Table35[[#This Row],[PCS/PKG]],0)</f>
        <v>1</v>
      </c>
      <c r="J32" s="5">
        <v>1</v>
      </c>
      <c r="K32" s="6">
        <f t="shared" si="1"/>
        <v>3000</v>
      </c>
      <c r="L32" s="2" t="s">
        <v>177</v>
      </c>
      <c r="M32" s="15"/>
    </row>
    <row r="33" spans="1:13" ht="16.2" customHeight="1" x14ac:dyDescent="0.3">
      <c r="A33" s="14">
        <v>2</v>
      </c>
      <c r="B33" s="1" t="s">
        <v>92</v>
      </c>
      <c r="C33" s="1" t="s">
        <v>93</v>
      </c>
      <c r="D33" s="1" t="s">
        <v>94</v>
      </c>
      <c r="E33" s="1" t="s">
        <v>95</v>
      </c>
      <c r="F33" s="1" t="s">
        <v>58</v>
      </c>
      <c r="G33" s="21">
        <v>1</v>
      </c>
      <c r="H33" s="6">
        <v>2000</v>
      </c>
      <c r="I33" s="5">
        <f>ROUNDUP((Table35[[#This Row],[Qty]]*$M$2+Table35[[#This Row],[Qty]]*$M$2*0.2)/Table35[[#This Row],[PCS/PKG]],0)</f>
        <v>36</v>
      </c>
      <c r="J33" s="5">
        <v>40</v>
      </c>
      <c r="K33" s="6">
        <f t="shared" si="1"/>
        <v>80000</v>
      </c>
      <c r="L33" s="2" t="s">
        <v>179</v>
      </c>
      <c r="M33" s="15"/>
    </row>
    <row r="34" spans="1:13" ht="16.2" customHeight="1" x14ac:dyDescent="0.3">
      <c r="A34" s="14">
        <v>1</v>
      </c>
      <c r="B34" s="1" t="s">
        <v>96</v>
      </c>
      <c r="C34" s="1" t="s">
        <v>55</v>
      </c>
      <c r="D34" s="1" t="s">
        <v>56</v>
      </c>
      <c r="E34" s="1" t="s">
        <v>97</v>
      </c>
      <c r="F34" s="1" t="s">
        <v>58</v>
      </c>
      <c r="G34" s="21">
        <v>1</v>
      </c>
      <c r="H34" s="6">
        <v>4000</v>
      </c>
      <c r="I34" s="5">
        <f>ROUNDUP((Table35[[#This Row],[Qty]]*$M$2+Table35[[#This Row],[Qty]]*$M$2*0.2)/Table35[[#This Row],[PCS/PKG]],0)</f>
        <v>18</v>
      </c>
      <c r="J34" s="5">
        <v>20</v>
      </c>
      <c r="K34" s="6">
        <f t="shared" si="1"/>
        <v>80000</v>
      </c>
      <c r="L34" s="2" t="s">
        <v>178</v>
      </c>
      <c r="M34" s="15"/>
    </row>
    <row r="35" spans="1:13" ht="16.2" customHeight="1" x14ac:dyDescent="0.3">
      <c r="A35" s="14">
        <v>1</v>
      </c>
      <c r="B35" s="1" t="s">
        <v>98</v>
      </c>
      <c r="C35" s="1" t="s">
        <v>99</v>
      </c>
      <c r="D35" s="1" t="s">
        <v>100</v>
      </c>
      <c r="E35" s="1" t="s">
        <v>101</v>
      </c>
      <c r="F35" s="1" t="s">
        <v>102</v>
      </c>
      <c r="G35" s="21">
        <v>1</v>
      </c>
      <c r="H35" s="6">
        <v>2400</v>
      </c>
      <c r="I35" s="5">
        <f>ROUNDUP((Table35[[#This Row],[Qty]]*$M$2+Table35[[#This Row],[Qty]]*$M$2*0.2)/Table35[[#This Row],[PCS/PKG]],0)</f>
        <v>18</v>
      </c>
      <c r="J35" s="5">
        <v>20</v>
      </c>
      <c r="K35" s="6">
        <f t="shared" si="1"/>
        <v>48000</v>
      </c>
      <c r="L35" s="2" t="s">
        <v>183</v>
      </c>
      <c r="M35" s="15"/>
    </row>
    <row r="36" spans="1:13" ht="16.2" customHeight="1" x14ac:dyDescent="0.3">
      <c r="A36" s="14">
        <v>6</v>
      </c>
      <c r="B36" s="1" t="s">
        <v>103</v>
      </c>
      <c r="C36" s="1" t="s">
        <v>103</v>
      </c>
      <c r="D36" s="1" t="s">
        <v>104</v>
      </c>
      <c r="E36" s="1" t="s">
        <v>105</v>
      </c>
      <c r="F36" s="1"/>
      <c r="G36" s="21"/>
      <c r="H36" s="6"/>
      <c r="I36" s="5" t="e">
        <f>ROUNDUP((Table35[[#This Row],[Qty]]*$M$2+Table35[[#This Row],[Qty]]*$M$2*0.2)/Table35[[#This Row],[PCS/PKG]],0)</f>
        <v>#DIV/0!</v>
      </c>
      <c r="J36" s="5"/>
      <c r="K36" s="6">
        <f t="shared" si="1"/>
        <v>0</v>
      </c>
      <c r="L36" s="29"/>
      <c r="M36" s="30"/>
    </row>
    <row r="37" spans="1:13" ht="16.2" customHeight="1" x14ac:dyDescent="0.3">
      <c r="A37" s="14">
        <v>1</v>
      </c>
      <c r="B37" s="1" t="s">
        <v>106</v>
      </c>
      <c r="C37" s="1" t="s">
        <v>106</v>
      </c>
      <c r="D37" s="1" t="s">
        <v>107</v>
      </c>
      <c r="E37" s="1" t="s">
        <v>108</v>
      </c>
      <c r="F37" s="1"/>
      <c r="G37" s="21">
        <v>1</v>
      </c>
      <c r="H37" s="6">
        <v>68000</v>
      </c>
      <c r="I37" s="5">
        <f>ROUNDUP((Table35[[#This Row],[Qty]]*$M$2+Table35[[#This Row],[Qty]]*$M$2*0.2)/Table35[[#This Row],[PCS/PKG]],0)</f>
        <v>18</v>
      </c>
      <c r="J37" s="5">
        <v>20</v>
      </c>
      <c r="K37" s="6">
        <f t="shared" si="1"/>
        <v>1360000</v>
      </c>
      <c r="L37" s="31" t="s">
        <v>199</v>
      </c>
    </row>
    <row r="38" spans="1:13" ht="16.2" customHeight="1" x14ac:dyDescent="0.3">
      <c r="A38" s="14">
        <v>1</v>
      </c>
      <c r="B38" s="1" t="s">
        <v>109</v>
      </c>
      <c r="C38" s="1" t="s">
        <v>109</v>
      </c>
      <c r="D38" s="1" t="s">
        <v>110</v>
      </c>
      <c r="E38" s="1" t="s">
        <v>111</v>
      </c>
      <c r="F38" s="1" t="s">
        <v>112</v>
      </c>
      <c r="G38" s="21"/>
      <c r="H38" s="6"/>
      <c r="I38" s="5" t="e">
        <f>ROUNDUP((Table35[[#This Row],[Qty]]*$M$2+Table35[[#This Row],[Qty]]*$M$2*0.2)/Table35[[#This Row],[PCS/PKG]],0)</f>
        <v>#DIV/0!</v>
      </c>
      <c r="J38" s="5"/>
      <c r="K38" s="6">
        <f t="shared" si="1"/>
        <v>0</v>
      </c>
      <c r="L38" s="32" t="s">
        <v>200</v>
      </c>
      <c r="M38" s="15"/>
    </row>
    <row r="39" spans="1:13" ht="16.2" customHeight="1" x14ac:dyDescent="0.3">
      <c r="A39" s="14">
        <v>1</v>
      </c>
      <c r="B39" s="1" t="s">
        <v>113</v>
      </c>
      <c r="C39" s="1" t="s">
        <v>113</v>
      </c>
      <c r="D39" s="1" t="s">
        <v>113</v>
      </c>
      <c r="E39" s="1" t="s">
        <v>114</v>
      </c>
      <c r="F39" s="1"/>
      <c r="G39" s="21">
        <v>1</v>
      </c>
      <c r="H39" s="6">
        <v>48000</v>
      </c>
      <c r="I39" s="5">
        <f>ROUNDUP((Table35[[#This Row],[Qty]]*$M$2+Table35[[#This Row],[Qty]]*$M$2*0.2)/Table35[[#This Row],[PCS/PKG]],0)</f>
        <v>18</v>
      </c>
      <c r="J39" s="5">
        <v>20</v>
      </c>
      <c r="K39" s="6">
        <f t="shared" si="1"/>
        <v>960000</v>
      </c>
      <c r="L39" s="2" t="s">
        <v>184</v>
      </c>
      <c r="M39" s="15"/>
    </row>
    <row r="40" spans="1:13" ht="16.2" customHeight="1" x14ac:dyDescent="0.3">
      <c r="A40" s="14">
        <v>4</v>
      </c>
      <c r="B40" s="1" t="s">
        <v>115</v>
      </c>
      <c r="C40" s="1" t="s">
        <v>116</v>
      </c>
      <c r="D40" s="1" t="s">
        <v>117</v>
      </c>
      <c r="E40" s="1" t="s">
        <v>118</v>
      </c>
      <c r="F40" s="1" t="s">
        <v>119</v>
      </c>
      <c r="G40" s="21">
        <v>10</v>
      </c>
      <c r="H40" s="6">
        <v>7000</v>
      </c>
      <c r="I40" s="5">
        <f>ROUNDUP((Table35[[#This Row],[Qty]]*$M$2+Table35[[#This Row],[Qty]]*$M$2*0.2)/Table35[[#This Row],[PCS/PKG]],0)</f>
        <v>8</v>
      </c>
      <c r="J40" s="5">
        <v>10</v>
      </c>
      <c r="K40" s="6">
        <f t="shared" si="1"/>
        <v>70000</v>
      </c>
      <c r="L40" s="2" t="s">
        <v>201</v>
      </c>
    </row>
    <row r="41" spans="1:13" ht="16.2" customHeight="1" x14ac:dyDescent="0.3">
      <c r="A41" s="14">
        <v>3</v>
      </c>
      <c r="B41" s="1" t="s">
        <v>120</v>
      </c>
      <c r="C41" s="1" t="s">
        <v>116</v>
      </c>
      <c r="D41" s="1" t="s">
        <v>117</v>
      </c>
      <c r="E41" s="1" t="s">
        <v>121</v>
      </c>
      <c r="F41" s="1" t="s">
        <v>119</v>
      </c>
      <c r="G41" s="21">
        <v>10</v>
      </c>
      <c r="H41" s="6">
        <v>2400</v>
      </c>
      <c r="I41" s="5">
        <f>ROUNDUP((Table35[[#This Row],[Qty]]*$M$2+Table35[[#This Row],[Qty]]*$M$2*0.2)/Table35[[#This Row],[PCS/PKG]],0)</f>
        <v>6</v>
      </c>
      <c r="J41" s="5">
        <v>6</v>
      </c>
      <c r="K41" s="6">
        <f t="shared" si="1"/>
        <v>14400</v>
      </c>
      <c r="L41" s="2" t="s">
        <v>185</v>
      </c>
      <c r="M41" s="15"/>
    </row>
    <row r="42" spans="1:13" ht="16.2" customHeight="1" x14ac:dyDescent="0.3">
      <c r="A42" s="14">
        <v>2</v>
      </c>
      <c r="B42" s="1" t="s">
        <v>122</v>
      </c>
      <c r="C42" s="1" t="s">
        <v>32</v>
      </c>
      <c r="D42" s="1" t="s">
        <v>33</v>
      </c>
      <c r="E42" s="1" t="s">
        <v>123</v>
      </c>
      <c r="F42" s="1" t="s">
        <v>30</v>
      </c>
      <c r="G42" s="21">
        <v>50</v>
      </c>
      <c r="H42" s="6">
        <v>3000</v>
      </c>
      <c r="I42" s="5">
        <f>ROUNDUP((Table35[[#This Row],[Qty]]*$M$2+Table35[[#This Row],[Qty]]*$M$2*0.2)/Table35[[#This Row],[PCS/PKG]],0)</f>
        <v>1</v>
      </c>
      <c r="J42" s="5">
        <v>1</v>
      </c>
      <c r="K42" s="6">
        <f t="shared" si="1"/>
        <v>3000</v>
      </c>
      <c r="L42" s="2" t="s">
        <v>186</v>
      </c>
      <c r="M42" s="15"/>
    </row>
    <row r="43" spans="1:13" ht="16.2" customHeight="1" x14ac:dyDescent="0.3">
      <c r="A43" s="14">
        <v>2</v>
      </c>
      <c r="B43" s="1" t="s">
        <v>124</v>
      </c>
      <c r="C43" s="1" t="s">
        <v>32</v>
      </c>
      <c r="D43" s="1" t="s">
        <v>33</v>
      </c>
      <c r="E43" s="1" t="s">
        <v>125</v>
      </c>
      <c r="F43" s="1" t="s">
        <v>30</v>
      </c>
      <c r="G43" s="21">
        <v>50</v>
      </c>
      <c r="H43" s="6">
        <v>3000</v>
      </c>
      <c r="I43" s="5">
        <f>ROUNDUP((Table35[[#This Row],[Qty]]*$M$2+Table35[[#This Row],[Qty]]*$M$2*0.2)/Table35[[#This Row],[PCS/PKG]],0)</f>
        <v>1</v>
      </c>
      <c r="J43" s="5">
        <v>1</v>
      </c>
      <c r="K43" s="6">
        <f t="shared" si="1"/>
        <v>3000</v>
      </c>
      <c r="L43" s="2" t="s">
        <v>187</v>
      </c>
      <c r="M43" s="15"/>
    </row>
    <row r="44" spans="1:13" ht="16.2" customHeight="1" x14ac:dyDescent="0.3">
      <c r="A44" s="14">
        <v>1</v>
      </c>
      <c r="B44" s="1" t="s">
        <v>126</v>
      </c>
      <c r="C44" s="1" t="s">
        <v>126</v>
      </c>
      <c r="D44" s="1" t="s">
        <v>127</v>
      </c>
      <c r="E44" s="1" t="s">
        <v>128</v>
      </c>
      <c r="F44" s="1" t="s">
        <v>129</v>
      </c>
      <c r="G44" s="21"/>
      <c r="H44" s="6"/>
      <c r="I44" s="5" t="e">
        <f>ROUNDUP((Table35[[#This Row],[Qty]]*$M$2+Table35[[#This Row],[Qty]]*$M$2*0.2)/Table35[[#This Row],[PCS/PKG]],0)</f>
        <v>#DIV/0!</v>
      </c>
      <c r="J44" s="5"/>
      <c r="K44" s="6">
        <f t="shared" si="1"/>
        <v>0</v>
      </c>
      <c r="L44" s="29"/>
      <c r="M44" s="15"/>
    </row>
    <row r="45" spans="1:13" ht="16.2" customHeight="1" x14ac:dyDescent="0.3">
      <c r="A45" s="14">
        <v>1</v>
      </c>
      <c r="B45" s="1" t="s">
        <v>130</v>
      </c>
      <c r="C45" s="1" t="s">
        <v>131</v>
      </c>
      <c r="D45" s="1" t="s">
        <v>132</v>
      </c>
      <c r="E45" s="1" t="s">
        <v>133</v>
      </c>
      <c r="F45" s="1" t="s">
        <v>134</v>
      </c>
      <c r="G45" s="21">
        <v>1</v>
      </c>
      <c r="H45" s="6">
        <v>7500</v>
      </c>
      <c r="I45" s="5">
        <f>ROUNDUP((Table35[[#This Row],[Qty]]*$M$2+Table35[[#This Row],[Qty]]*$M$2*0.2)/Table35[[#This Row],[PCS/PKG]],0)</f>
        <v>18</v>
      </c>
      <c r="J45" s="5">
        <v>20</v>
      </c>
      <c r="K45" s="6">
        <f t="shared" si="1"/>
        <v>150000</v>
      </c>
      <c r="L45" s="2" t="s">
        <v>188</v>
      </c>
      <c r="M45" s="15"/>
    </row>
    <row r="46" spans="1:13" ht="16.2" customHeight="1" x14ac:dyDescent="0.3">
      <c r="A46" s="14">
        <v>2</v>
      </c>
      <c r="B46" s="1" t="s">
        <v>135</v>
      </c>
      <c r="C46" s="1" t="s">
        <v>131</v>
      </c>
      <c r="D46" s="1" t="s">
        <v>132</v>
      </c>
      <c r="E46" s="1" t="s">
        <v>136</v>
      </c>
      <c r="F46" s="1" t="s">
        <v>134</v>
      </c>
      <c r="G46" s="21">
        <v>1</v>
      </c>
      <c r="H46" s="6">
        <v>9500</v>
      </c>
      <c r="I46" s="5">
        <f>ROUNDUP((Table35[[#This Row],[Qty]]*$M$2+Table35[[#This Row],[Qty]]*$M$2*0.2)/Table35[[#This Row],[PCS/PKG]],0)</f>
        <v>36</v>
      </c>
      <c r="J46" s="5">
        <v>40</v>
      </c>
      <c r="K46" s="6">
        <f t="shared" si="1"/>
        <v>380000</v>
      </c>
      <c r="L46" s="2" t="s">
        <v>189</v>
      </c>
      <c r="M46" s="15"/>
    </row>
    <row r="47" spans="1:13" ht="16.2" customHeight="1" x14ac:dyDescent="0.3">
      <c r="A47" s="14">
        <v>2</v>
      </c>
      <c r="B47" s="1" t="s">
        <v>137</v>
      </c>
      <c r="C47" s="1" t="s">
        <v>137</v>
      </c>
      <c r="D47" s="1" t="s">
        <v>107</v>
      </c>
      <c r="E47" s="1" t="s">
        <v>138</v>
      </c>
      <c r="F47" s="1" t="s">
        <v>139</v>
      </c>
      <c r="G47" s="21">
        <v>1</v>
      </c>
      <c r="H47" s="6">
        <v>4000</v>
      </c>
      <c r="I47" s="5">
        <f>ROUNDUP((Table35[[#This Row],[Qty]]*$M$2+Table35[[#This Row],[Qty]]*$M$2*0.2)/Table35[[#This Row],[PCS/PKG]],0)</f>
        <v>36</v>
      </c>
      <c r="J47" s="5">
        <v>40</v>
      </c>
      <c r="K47" s="6">
        <f t="shared" si="1"/>
        <v>160000</v>
      </c>
      <c r="L47" s="2" t="s">
        <v>190</v>
      </c>
      <c r="M47" s="15"/>
    </row>
    <row r="48" spans="1:13" ht="16.2" customHeight="1" x14ac:dyDescent="0.3">
      <c r="A48" s="14">
        <v>8</v>
      </c>
      <c r="B48" s="1" t="s">
        <v>140</v>
      </c>
      <c r="C48" s="1" t="s">
        <v>141</v>
      </c>
      <c r="D48" s="1" t="s">
        <v>142</v>
      </c>
      <c r="E48" s="1" t="s">
        <v>143</v>
      </c>
      <c r="F48" s="1" t="s">
        <v>144</v>
      </c>
      <c r="G48" s="21">
        <v>1</v>
      </c>
      <c r="H48" s="6">
        <v>1500</v>
      </c>
      <c r="I48" s="5">
        <f>ROUNDUP((Table35[[#This Row],[Qty]]*$M$2+Table35[[#This Row],[Qty]]*$M$2*0.2)/Table35[[#This Row],[PCS/PKG]],0)</f>
        <v>144</v>
      </c>
      <c r="J48" s="5">
        <v>150</v>
      </c>
      <c r="K48" s="6">
        <f t="shared" si="1"/>
        <v>225000</v>
      </c>
      <c r="L48" s="2" t="s">
        <v>191</v>
      </c>
      <c r="M48" s="15"/>
    </row>
    <row r="49" spans="1:13" ht="16.2" customHeight="1" x14ac:dyDescent="0.3">
      <c r="A49" s="14">
        <v>2</v>
      </c>
      <c r="B49" s="1" t="s">
        <v>145</v>
      </c>
      <c r="C49" s="1" t="s">
        <v>145</v>
      </c>
      <c r="D49" s="1" t="s">
        <v>146</v>
      </c>
      <c r="E49" s="1" t="s">
        <v>147</v>
      </c>
      <c r="F49" s="1"/>
      <c r="G49" s="21">
        <v>1</v>
      </c>
      <c r="H49" s="6">
        <v>23000</v>
      </c>
      <c r="I49" s="5">
        <f>ROUNDUP((Table35[[#This Row],[Qty]]*$M$2+Table35[[#This Row],[Qty]]*$M$2*0.2)/Table35[[#This Row],[PCS/PKG]],0)</f>
        <v>36</v>
      </c>
      <c r="J49" s="5">
        <v>40</v>
      </c>
      <c r="K49" s="6">
        <f t="shared" si="1"/>
        <v>920000</v>
      </c>
      <c r="L49" s="2" t="s">
        <v>192</v>
      </c>
      <c r="M49" s="15"/>
    </row>
    <row r="50" spans="1:13" ht="16.2" customHeight="1" x14ac:dyDescent="0.3">
      <c r="A50" s="17">
        <v>1</v>
      </c>
      <c r="B50" s="3" t="s">
        <v>148</v>
      </c>
      <c r="C50" s="3" t="s">
        <v>148</v>
      </c>
      <c r="D50" s="3" t="s">
        <v>149</v>
      </c>
      <c r="E50" s="3" t="s">
        <v>150</v>
      </c>
      <c r="F50" s="3"/>
      <c r="G50" s="22">
        <v>1</v>
      </c>
      <c r="H50" s="9">
        <v>17000</v>
      </c>
      <c r="I50" s="8">
        <f>ROUNDUP((Table35[[#This Row],[Qty]]*$M$2+Table35[[#This Row],[Qty]]*$M$2*0.2)/Table35[[#This Row],[PCS/PKG]],0)</f>
        <v>18</v>
      </c>
      <c r="J50" s="8">
        <v>20</v>
      </c>
      <c r="K50" s="9">
        <f t="shared" si="1"/>
        <v>340000</v>
      </c>
      <c r="L50" s="28" t="s">
        <v>193</v>
      </c>
      <c r="M50" s="18" t="s">
        <v>194</v>
      </c>
    </row>
    <row r="51" spans="1:13" s="27" customFormat="1" ht="15.6" x14ac:dyDescent="0.3">
      <c r="A51" s="48" t="s">
        <v>155</v>
      </c>
      <c r="B51" s="48"/>
      <c r="C51" s="48"/>
      <c r="D51" s="48"/>
      <c r="E51" s="48"/>
      <c r="F51" s="48"/>
      <c r="G51" s="23">
        <f>SUM(Table35[PCS/PKG])</f>
        <v>809</v>
      </c>
      <c r="H51" s="24"/>
      <c r="I51" s="25"/>
      <c r="J51" s="25"/>
      <c r="K51" s="24">
        <f>SUM(Table35[Total])</f>
        <v>10670400</v>
      </c>
      <c r="L51" s="26"/>
    </row>
  </sheetData>
  <mergeCells count="1">
    <mergeCell ref="A51:F51"/>
  </mergeCells>
  <hyperlinks>
    <hyperlink ref="L10" r:id="rId1" xr:uid="{30EACC59-D138-4AC2-B54B-03A8B92E7CB6}"/>
    <hyperlink ref="L18" r:id="rId2" xr:uid="{FD3C9BD6-A4F6-43FF-9776-8F58F67E05CF}"/>
    <hyperlink ref="L11" r:id="rId3" xr:uid="{3D010A5D-1AC1-4A00-914E-0C88A05CE378}"/>
    <hyperlink ref="L12" r:id="rId4" xr:uid="{3456BEB6-F399-47F6-9F4E-543854E5F52E}"/>
    <hyperlink ref="L13" r:id="rId5" xr:uid="{317FA90C-1BF9-4FC9-A428-AF15D34F55A6}"/>
    <hyperlink ref="L14" r:id="rId6" xr:uid="{3C1ECA66-5494-4B8E-8769-D0D600F6A957}"/>
    <hyperlink ref="L16" r:id="rId7" xr:uid="{DF2B13FF-6138-4F3F-B414-3823A5712543}"/>
    <hyperlink ref="L15" r:id="rId8" xr:uid="{F5354435-846D-410E-B705-9D9CAC3C8654}"/>
    <hyperlink ref="L17" r:id="rId9" xr:uid="{CD05EB4D-6A00-4181-9468-FEA39038468B}"/>
    <hyperlink ref="L19" r:id="rId10" xr:uid="{2E5E7F1D-D72A-44A4-9F18-7861C6EEC68F}"/>
    <hyperlink ref="L20" r:id="rId11" xr:uid="{C49A89AC-E7B5-40E9-906D-F6571617F640}"/>
    <hyperlink ref="L21" r:id="rId12" xr:uid="{371CF0DB-33AB-4D66-9A42-DC05D502E0FD}"/>
    <hyperlink ref="L22" r:id="rId13" xr:uid="{6750D7F6-6D2E-4C7A-8B29-504A1C9EFCC9}"/>
    <hyperlink ref="L23" r:id="rId14" xr:uid="{44D492B6-119F-4E63-A77A-080C4A5288AA}"/>
    <hyperlink ref="L24" r:id="rId15" xr:uid="{B3F772AE-A957-4185-809A-4324CEDECEA1}"/>
    <hyperlink ref="L25" r:id="rId16" xr:uid="{2F00BBF4-D4BA-4791-A598-1BB0D9C3262F}"/>
    <hyperlink ref="L26" r:id="rId17" xr:uid="{9A0FEEF9-724E-4713-BEB1-BA6AA894EC42}"/>
    <hyperlink ref="L27" r:id="rId18" xr:uid="{36E31E0B-7BEF-4179-8F48-34B29C2C332B}"/>
    <hyperlink ref="L28" r:id="rId19" xr:uid="{6BA93BA9-80A7-4CAB-8582-DB9C8B52A4B8}"/>
    <hyperlink ref="L29" r:id="rId20" xr:uid="{F5BDBB13-A9EB-4036-AC98-E8B51CD42EC4}"/>
    <hyperlink ref="L30" r:id="rId21" xr:uid="{160C4DC8-101C-46D5-9E0C-95FD107F77BC}"/>
    <hyperlink ref="L31" r:id="rId22" xr:uid="{A015860E-BCED-4095-A793-39A481F01976}"/>
    <hyperlink ref="L32" r:id="rId23" xr:uid="{77A1A425-F61D-4313-B03F-5387C187408D}"/>
    <hyperlink ref="L33" r:id="rId24" xr:uid="{620F976E-8E09-442D-BA82-543F3131A217}"/>
    <hyperlink ref="L34" r:id="rId25" xr:uid="{FC805A50-B8AF-41F8-B097-962516038005}"/>
    <hyperlink ref="L35" r:id="rId26" xr:uid="{196B1013-60D9-4D22-9887-986C4ABF2073}"/>
    <hyperlink ref="L37" r:id="rId27" xr:uid="{B3C98610-7336-4AAC-887C-F82795822453}"/>
    <hyperlink ref="L39" r:id="rId28" xr:uid="{FAC591C1-7C4F-4480-A3E8-7B01B70427C3}"/>
    <hyperlink ref="L40" r:id="rId29" xr:uid="{80A00DC2-50BE-430B-98A5-314F69A64CFE}"/>
    <hyperlink ref="L41" r:id="rId30" xr:uid="{F5E07F12-7261-4DB8-9BC0-5B2D07D214E1}"/>
    <hyperlink ref="L42" r:id="rId31" xr:uid="{A704FD40-F7E9-4B2E-AE51-0EEBFDE7E262}"/>
    <hyperlink ref="L43" r:id="rId32" xr:uid="{662EF7B9-E16C-40C6-B55E-5678BFC02BF6}"/>
    <hyperlink ref="L45" r:id="rId33" xr:uid="{61494DB5-6BF4-48B2-A68E-58D2674FAD1E}"/>
    <hyperlink ref="L46" r:id="rId34" xr:uid="{71809243-2713-4556-939E-F5E7FFFB8FAD}"/>
    <hyperlink ref="L47" r:id="rId35" xr:uid="{4696CDA0-893E-4C36-8D23-36177AD92F1D}"/>
    <hyperlink ref="L48" r:id="rId36" xr:uid="{1BC9BCEF-C820-4869-B3FD-60BB396FA6AD}"/>
    <hyperlink ref="L49" r:id="rId37" xr:uid="{1615DB53-C0B7-4033-9973-4784D6A4DF8C}"/>
    <hyperlink ref="L50" r:id="rId38" xr:uid="{701E0D0A-2A0C-4C81-9E4A-3BAEBD7B1E83}"/>
    <hyperlink ref="L38" r:id="rId39" xr:uid="{EE92AB37-9F4E-44E4-812C-11F0B5E555C2}"/>
  </hyperlinks>
  <pageMargins left="0.7" right="0.7" top="0.75" bottom="0.75" header="0.3" footer="0.3"/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BOM_RFBatery switch</vt:lpstr>
      <vt:lpstr>Nháp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Nguyen</dc:creator>
  <cp:lastModifiedBy>Nguyễn Minh Đoàn</cp:lastModifiedBy>
  <dcterms:created xsi:type="dcterms:W3CDTF">2022-11-10T04:22:54Z</dcterms:created>
  <dcterms:modified xsi:type="dcterms:W3CDTF">2023-11-23T22:29:27Z</dcterms:modified>
</cp:coreProperties>
</file>